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9"/>
  <workbookPr date1904="1" showInkAnnotation="0" codeName="ThisWorkbook" autoCompressPictures="0"/>
  <mc:AlternateContent xmlns:mc="http://schemas.openxmlformats.org/markup-compatibility/2006">
    <mc:Choice Requires="x15">
      <x15ac:absPath xmlns:x15ac="http://schemas.microsoft.com/office/spreadsheetml/2010/11/ac" url="/Users/inaki/Documents/ACV42 Gestion Inmobiliaria SRL/Inversion Viviendas Bcn/Simulacion Inversion/"/>
    </mc:Choice>
  </mc:AlternateContent>
  <xr:revisionPtr revIDLastSave="0" documentId="13_ncr:1_{4078F9E0-37D3-4B41-B794-380BEBBB9D4E}" xr6:coauthVersionLast="43" xr6:coauthVersionMax="43" xr10:uidLastSave="{00000000-0000-0000-0000-000000000000}"/>
  <bookViews>
    <workbookView xWindow="2540" yWindow="540" windowWidth="25580" windowHeight="26020" xr2:uid="{25342AFF-9C1F-5546-8D7C-B4522BE7F6CD}"/>
  </bookViews>
  <sheets>
    <sheet name="Instrucciones" sheetId="5" r:id="rId1"/>
    <sheet name="Datos" sheetId="1" r:id="rId2"/>
    <sheet name="Informe" sheetId="4" r:id="rId3"/>
    <sheet name="Cash Flow &amp;Equity Total" sheetId="2" r:id="rId4"/>
    <sheet name="Cuadro Amortización" sheetId="3" r:id="rId5"/>
  </sheets>
  <definedNames>
    <definedName name="_xlnm.Print_Area" localSheetId="1">Datos!$B$2:$I$62</definedName>
    <definedName name="_xlnm.Print_Area" localSheetId="2">Informe!$A$1:$DC$43</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D32" i="4" l="1"/>
  <c r="AD38" i="4" l="1"/>
  <c r="E36" i="1" l="1"/>
  <c r="Y32" i="4" s="1"/>
  <c r="D26" i="1"/>
  <c r="I16" i="1" l="1"/>
  <c r="I14" i="1"/>
  <c r="AA22" i="4" l="1"/>
  <c r="B3" i="2" l="1"/>
  <c r="L24" i="4" l="1"/>
  <c r="AD37" i="4" l="1"/>
  <c r="C16" i="2" l="1"/>
  <c r="D16" i="2" s="1"/>
  <c r="C15" i="2"/>
  <c r="C12" i="2"/>
  <c r="C11" i="2"/>
  <c r="L10" i="4" l="1"/>
  <c r="AJ11" i="4" l="1"/>
  <c r="AD34" i="4"/>
  <c r="AD35" i="4"/>
  <c r="AD36" i="4"/>
  <c r="AD33" i="4"/>
  <c r="E34" i="1"/>
  <c r="Y30" i="4" s="1"/>
  <c r="C35" i="1"/>
  <c r="E37" i="1"/>
  <c r="Y33" i="4" s="1"/>
  <c r="E38" i="1"/>
  <c r="Y34" i="4" s="1"/>
  <c r="E39" i="1"/>
  <c r="Y35" i="4" s="1"/>
  <c r="E40" i="1"/>
  <c r="Y36" i="4" s="1"/>
  <c r="E41" i="1"/>
  <c r="Y37" i="4" s="1"/>
  <c r="E42" i="1"/>
  <c r="Y38" i="4" s="1"/>
  <c r="AE20" i="4"/>
  <c r="E8" i="3"/>
  <c r="E12" i="3" s="1"/>
  <c r="C386" i="3" s="1"/>
  <c r="E10" i="3"/>
  <c r="X23" i="4"/>
  <c r="X22" i="4"/>
  <c r="X9" i="4"/>
  <c r="X13" i="4"/>
  <c r="N15" i="4"/>
  <c r="N16" i="4"/>
  <c r="N17" i="4"/>
  <c r="N18" i="4"/>
  <c r="N19" i="4"/>
  <c r="N20" i="4"/>
  <c r="N21" i="4"/>
  <c r="N14" i="4"/>
  <c r="L9" i="4"/>
  <c r="C6" i="2"/>
  <c r="C7" i="2"/>
  <c r="AC11" i="4"/>
  <c r="C13" i="2"/>
  <c r="AC12" i="4" s="1"/>
  <c r="C14" i="2"/>
  <c r="AC13" i="4" s="1"/>
  <c r="D15" i="2"/>
  <c r="AC15" i="4"/>
  <c r="E47" i="1"/>
  <c r="E12" i="4"/>
  <c r="C52" i="2"/>
  <c r="D31" i="2"/>
  <c r="D37" i="2" s="1"/>
  <c r="D52" i="2"/>
  <c r="K509" i="3"/>
  <c r="C26" i="3"/>
  <c r="D20" i="3"/>
  <c r="AS35" i="4" l="1"/>
  <c r="D60" i="2"/>
  <c r="E35" i="1"/>
  <c r="Y31" i="4" s="1"/>
  <c r="Y39" i="4" s="1"/>
  <c r="C507" i="3"/>
  <c r="F507" i="3" s="1"/>
  <c r="C484" i="3"/>
  <c r="F484" i="3" s="1"/>
  <c r="C396" i="3"/>
  <c r="F396" i="3" s="1"/>
  <c r="C428" i="3"/>
  <c r="H428" i="3" s="1"/>
  <c r="AJ12" i="4"/>
  <c r="D7" i="2"/>
  <c r="D6" i="2"/>
  <c r="C460" i="3"/>
  <c r="F460" i="3" s="1"/>
  <c r="AS18" i="4"/>
  <c r="D386" i="3"/>
  <c r="K386" i="3" s="1"/>
  <c r="G386" i="3"/>
  <c r="H386" i="3"/>
  <c r="E386" i="3"/>
  <c r="F386" i="3"/>
  <c r="C495" i="3"/>
  <c r="C479" i="3"/>
  <c r="C348" i="3"/>
  <c r="C378" i="3"/>
  <c r="C397" i="3"/>
  <c r="C405" i="3"/>
  <c r="C412" i="3"/>
  <c r="C421" i="3"/>
  <c r="C429" i="3"/>
  <c r="C437" i="3"/>
  <c r="C444" i="3"/>
  <c r="C453" i="3"/>
  <c r="C461" i="3"/>
  <c r="C469" i="3"/>
  <c r="C476" i="3"/>
  <c r="C481" i="3"/>
  <c r="C493" i="3"/>
  <c r="C497" i="3"/>
  <c r="C499" i="3"/>
  <c r="C504" i="3"/>
  <c r="C506" i="3"/>
  <c r="C508" i="3"/>
  <c r="C27" i="3"/>
  <c r="C189" i="3"/>
  <c r="C362" i="3"/>
  <c r="G362" i="3" s="1"/>
  <c r="C380" i="3"/>
  <c r="C389" i="3"/>
  <c r="C407" i="3"/>
  <c r="C415" i="3"/>
  <c r="C439" i="3"/>
  <c r="C447" i="3"/>
  <c r="C471" i="3"/>
  <c r="C477" i="3"/>
  <c r="C486" i="3"/>
  <c r="C490" i="3"/>
  <c r="C500" i="3"/>
  <c r="C505" i="3"/>
  <c r="C272" i="3"/>
  <c r="C367" i="3"/>
  <c r="C383" i="3"/>
  <c r="C394" i="3"/>
  <c r="C399" i="3"/>
  <c r="C410" i="3"/>
  <c r="C418" i="3"/>
  <c r="C426" i="3"/>
  <c r="C431" i="3"/>
  <c r="C442" i="3"/>
  <c r="C450" i="3"/>
  <c r="C458" i="3"/>
  <c r="C463" i="3"/>
  <c r="C474" i="3"/>
  <c r="C482" i="3"/>
  <c r="C498" i="3"/>
  <c r="C502" i="3"/>
  <c r="C503" i="3"/>
  <c r="C491" i="3"/>
  <c r="C373" i="3"/>
  <c r="C501" i="3"/>
  <c r="C488" i="3"/>
  <c r="C468" i="3"/>
  <c r="C436" i="3"/>
  <c r="C404" i="3"/>
  <c r="C319" i="3"/>
  <c r="E6" i="2"/>
  <c r="AT8" i="4" s="1"/>
  <c r="E52" i="2"/>
  <c r="C60" i="3"/>
  <c r="C67" i="3"/>
  <c r="C80" i="3"/>
  <c r="C83" i="3"/>
  <c r="C86" i="3"/>
  <c r="C89" i="3"/>
  <c r="C96" i="3"/>
  <c r="C99" i="3"/>
  <c r="C102" i="3"/>
  <c r="C105" i="3"/>
  <c r="C112" i="3"/>
  <c r="C115" i="3"/>
  <c r="C118" i="3"/>
  <c r="C121" i="3"/>
  <c r="C128" i="3"/>
  <c r="C131" i="3"/>
  <c r="C134" i="3"/>
  <c r="C137" i="3"/>
  <c r="C144" i="3"/>
  <c r="C147" i="3"/>
  <c r="C150" i="3"/>
  <c r="C157" i="3"/>
  <c r="C159" i="3"/>
  <c r="C162" i="3"/>
  <c r="C169" i="3"/>
  <c r="C171" i="3"/>
  <c r="C176" i="3"/>
  <c r="C181" i="3"/>
  <c r="C183" i="3"/>
  <c r="C197" i="3"/>
  <c r="C201" i="3"/>
  <c r="C206" i="3"/>
  <c r="C208" i="3"/>
  <c r="C211" i="3"/>
  <c r="C217" i="3"/>
  <c r="C222" i="3"/>
  <c r="C224" i="3"/>
  <c r="C227" i="3"/>
  <c r="C233" i="3"/>
  <c r="C238" i="3"/>
  <c r="C240" i="3"/>
  <c r="C243" i="3"/>
  <c r="C249" i="3"/>
  <c r="C254" i="3"/>
  <c r="C256" i="3"/>
  <c r="C259" i="3"/>
  <c r="C63" i="3"/>
  <c r="C68" i="3"/>
  <c r="C75" i="3"/>
  <c r="C84" i="3"/>
  <c r="C87" i="3"/>
  <c r="C90" i="3"/>
  <c r="C93" i="3"/>
  <c r="C100" i="3"/>
  <c r="C103" i="3"/>
  <c r="C106" i="3"/>
  <c r="C109" i="3"/>
  <c r="C116" i="3"/>
  <c r="C119" i="3"/>
  <c r="C122" i="3"/>
  <c r="C125" i="3"/>
  <c r="C132" i="3"/>
  <c r="C135" i="3"/>
  <c r="C138" i="3"/>
  <c r="C141" i="3"/>
  <c r="C148" i="3"/>
  <c r="C153" i="3"/>
  <c r="C155" i="3"/>
  <c r="C160" i="3"/>
  <c r="C165" i="3"/>
  <c r="C167" i="3"/>
  <c r="C172" i="3"/>
  <c r="C174" i="3"/>
  <c r="C179" i="3"/>
  <c r="C184" i="3"/>
  <c r="C186" i="3"/>
  <c r="C188" i="3"/>
  <c r="C190" i="3"/>
  <c r="C192" i="3"/>
  <c r="C194" i="3"/>
  <c r="C196" i="3"/>
  <c r="C199" i="3"/>
  <c r="C205" i="3"/>
  <c r="C210" i="3"/>
  <c r="C212" i="3"/>
  <c r="C215" i="3"/>
  <c r="C221" i="3"/>
  <c r="C226" i="3"/>
  <c r="C228" i="3"/>
  <c r="C231" i="3"/>
  <c r="C237" i="3"/>
  <c r="C242" i="3"/>
  <c r="C244" i="3"/>
  <c r="C247" i="3"/>
  <c r="C253" i="3"/>
  <c r="C258" i="3"/>
  <c r="C260" i="3"/>
  <c r="C64" i="3"/>
  <c r="C71" i="3"/>
  <c r="C76" i="3"/>
  <c r="C81" i="3"/>
  <c r="C88" i="3"/>
  <c r="C91" i="3"/>
  <c r="C94" i="3"/>
  <c r="C97" i="3"/>
  <c r="C104" i="3"/>
  <c r="C107" i="3"/>
  <c r="C110" i="3"/>
  <c r="C113" i="3"/>
  <c r="C120" i="3"/>
  <c r="C123" i="3"/>
  <c r="C126" i="3"/>
  <c r="C129" i="3"/>
  <c r="C136" i="3"/>
  <c r="C139" i="3"/>
  <c r="C142" i="3"/>
  <c r="C145" i="3"/>
  <c r="C151" i="3"/>
  <c r="C156" i="3"/>
  <c r="C158" i="3"/>
  <c r="C163" i="3"/>
  <c r="C168" i="3"/>
  <c r="C170" i="3"/>
  <c r="C177" i="3"/>
  <c r="C180" i="3"/>
  <c r="C182" i="3"/>
  <c r="C198" i="3"/>
  <c r="C200" i="3"/>
  <c r="C203" i="3"/>
  <c r="C209" i="3"/>
  <c r="C214" i="3"/>
  <c r="C216" i="3"/>
  <c r="C219" i="3"/>
  <c r="C225" i="3"/>
  <c r="C230" i="3"/>
  <c r="C232" i="3"/>
  <c r="C235" i="3"/>
  <c r="C241" i="3"/>
  <c r="C246" i="3"/>
  <c r="C248" i="3"/>
  <c r="C251" i="3"/>
  <c r="C257" i="3"/>
  <c r="C79" i="3"/>
  <c r="C92" i="3"/>
  <c r="C117" i="3"/>
  <c r="C130" i="3"/>
  <c r="C143" i="3"/>
  <c r="C154" i="3"/>
  <c r="C164" i="3"/>
  <c r="C173" i="3"/>
  <c r="C191" i="3"/>
  <c r="C213" i="3"/>
  <c r="C220" i="3"/>
  <c r="C234" i="3"/>
  <c r="C255" i="3"/>
  <c r="C261" i="3"/>
  <c r="C263" i="3"/>
  <c r="C269" i="3"/>
  <c r="C274" i="3"/>
  <c r="C276" i="3"/>
  <c r="C279" i="3"/>
  <c r="C285" i="3"/>
  <c r="C290" i="3"/>
  <c r="C292" i="3"/>
  <c r="C295" i="3"/>
  <c r="C301" i="3"/>
  <c r="C306" i="3"/>
  <c r="C308" i="3"/>
  <c r="C311" i="3"/>
  <c r="C317" i="3"/>
  <c r="C322" i="3"/>
  <c r="C324" i="3"/>
  <c r="C327" i="3"/>
  <c r="C333" i="3"/>
  <c r="C338" i="3"/>
  <c r="C340" i="3"/>
  <c r="C343" i="3"/>
  <c r="C349" i="3"/>
  <c r="C354" i="3"/>
  <c r="C356" i="3"/>
  <c r="C359" i="3"/>
  <c r="C365" i="3"/>
  <c r="C370" i="3"/>
  <c r="C372" i="3"/>
  <c r="C375" i="3"/>
  <c r="C59" i="3"/>
  <c r="C82" i="3"/>
  <c r="C95" i="3"/>
  <c r="C108" i="3"/>
  <c r="C133" i="3"/>
  <c r="C146" i="3"/>
  <c r="C166" i="3"/>
  <c r="C175" i="3"/>
  <c r="C185" i="3"/>
  <c r="C193" i="3"/>
  <c r="C207" i="3"/>
  <c r="C229" i="3"/>
  <c r="C236" i="3"/>
  <c r="C250" i="3"/>
  <c r="C262" i="3"/>
  <c r="C264" i="3"/>
  <c r="C267" i="3"/>
  <c r="C273" i="3"/>
  <c r="C278" i="3"/>
  <c r="C280" i="3"/>
  <c r="C283" i="3"/>
  <c r="C289" i="3"/>
  <c r="C294" i="3"/>
  <c r="C296" i="3"/>
  <c r="C299" i="3"/>
  <c r="C305" i="3"/>
  <c r="C310" i="3"/>
  <c r="C312" i="3"/>
  <c r="C315" i="3"/>
  <c r="C321" i="3"/>
  <c r="C326" i="3"/>
  <c r="C328" i="3"/>
  <c r="C331" i="3"/>
  <c r="C337" i="3"/>
  <c r="C342" i="3"/>
  <c r="C344" i="3"/>
  <c r="C347" i="3"/>
  <c r="C353" i="3"/>
  <c r="C358" i="3"/>
  <c r="C360" i="3"/>
  <c r="C363" i="3"/>
  <c r="C369" i="3"/>
  <c r="C374" i="3"/>
  <c r="C376" i="3"/>
  <c r="C85" i="3"/>
  <c r="C98" i="3"/>
  <c r="C111" i="3"/>
  <c r="C124" i="3"/>
  <c r="C149" i="3"/>
  <c r="C178" i="3"/>
  <c r="C187" i="3"/>
  <c r="C195" i="3"/>
  <c r="C202" i="3"/>
  <c r="C223" i="3"/>
  <c r="C245" i="3"/>
  <c r="C252" i="3"/>
  <c r="C266" i="3"/>
  <c r="C268" i="3"/>
  <c r="C271" i="3"/>
  <c r="C277" i="3"/>
  <c r="C282" i="3"/>
  <c r="C284" i="3"/>
  <c r="C287" i="3"/>
  <c r="C293" i="3"/>
  <c r="C298" i="3"/>
  <c r="C300" i="3"/>
  <c r="C303" i="3"/>
  <c r="C309" i="3"/>
  <c r="C114" i="3"/>
  <c r="C161" i="3"/>
  <c r="C281" i="3"/>
  <c r="C288" i="3"/>
  <c r="C302" i="3"/>
  <c r="C313" i="3"/>
  <c r="C320" i="3"/>
  <c r="C323" i="3"/>
  <c r="C334" i="3"/>
  <c r="C345" i="3"/>
  <c r="C352" i="3"/>
  <c r="C355" i="3"/>
  <c r="C366" i="3"/>
  <c r="C377" i="3"/>
  <c r="C382" i="3"/>
  <c r="C384" i="3"/>
  <c r="C387" i="3"/>
  <c r="C393" i="3"/>
  <c r="C398" i="3"/>
  <c r="C400" i="3"/>
  <c r="C403" i="3"/>
  <c r="C409" i="3"/>
  <c r="C414" i="3"/>
  <c r="C416" i="3"/>
  <c r="C419" i="3"/>
  <c r="C425" i="3"/>
  <c r="C430" i="3"/>
  <c r="C432" i="3"/>
  <c r="C435" i="3"/>
  <c r="C441" i="3"/>
  <c r="C446" i="3"/>
  <c r="C448" i="3"/>
  <c r="C451" i="3"/>
  <c r="C457" i="3"/>
  <c r="C462" i="3"/>
  <c r="C464" i="3"/>
  <c r="C467" i="3"/>
  <c r="C473" i="3"/>
  <c r="C478" i="3"/>
  <c r="C480" i="3"/>
  <c r="C483" i="3"/>
  <c r="C489" i="3"/>
  <c r="C494" i="3"/>
  <c r="C496" i="3"/>
  <c r="C72" i="3"/>
  <c r="C127" i="3"/>
  <c r="C204" i="3"/>
  <c r="C275" i="3"/>
  <c r="C297" i="3"/>
  <c r="C304" i="3"/>
  <c r="C314" i="3"/>
  <c r="C325" i="3"/>
  <c r="C332" i="3"/>
  <c r="C335" i="3"/>
  <c r="C346" i="3"/>
  <c r="C140" i="3"/>
  <c r="C239" i="3"/>
  <c r="C270" i="3"/>
  <c r="C291" i="3"/>
  <c r="C318" i="3"/>
  <c r="C329" i="3"/>
  <c r="C336" i="3"/>
  <c r="C339" i="3"/>
  <c r="C350" i="3"/>
  <c r="C361" i="3"/>
  <c r="C368" i="3"/>
  <c r="C371" i="3"/>
  <c r="C379" i="3"/>
  <c r="C385" i="3"/>
  <c r="C390" i="3"/>
  <c r="C392" i="3"/>
  <c r="C395" i="3"/>
  <c r="C401" i="3"/>
  <c r="C406" i="3"/>
  <c r="C408" i="3"/>
  <c r="C411" i="3"/>
  <c r="C417" i="3"/>
  <c r="C422" i="3"/>
  <c r="C424" i="3"/>
  <c r="C427" i="3"/>
  <c r="C433" i="3"/>
  <c r="C438" i="3"/>
  <c r="C440" i="3"/>
  <c r="C443" i="3"/>
  <c r="C449" i="3"/>
  <c r="C454" i="3"/>
  <c r="C456" i="3"/>
  <c r="C459" i="3"/>
  <c r="C465" i="3"/>
  <c r="C470" i="3"/>
  <c r="C472" i="3"/>
  <c r="C330" i="3"/>
  <c r="C316" i="3"/>
  <c r="C265" i="3"/>
  <c r="C152" i="3"/>
  <c r="C351" i="3"/>
  <c r="C341" i="3"/>
  <c r="C286" i="3"/>
  <c r="C101" i="3"/>
  <c r="C492" i="3"/>
  <c r="C487" i="3"/>
  <c r="C485" i="3"/>
  <c r="C475" i="3"/>
  <c r="C466" i="3"/>
  <c r="C455" i="3"/>
  <c r="C452" i="3"/>
  <c r="C445" i="3"/>
  <c r="C434" i="3"/>
  <c r="C423" i="3"/>
  <c r="C420" i="3"/>
  <c r="C413" i="3"/>
  <c r="C402" i="3"/>
  <c r="C391" i="3"/>
  <c r="C388" i="3"/>
  <c r="C381" i="3"/>
  <c r="C364" i="3"/>
  <c r="C357" i="3"/>
  <c r="C307" i="3"/>
  <c r="C218" i="3"/>
  <c r="C28" i="3"/>
  <c r="C29" i="3"/>
  <c r="C58" i="3"/>
  <c r="C62" i="3"/>
  <c r="C66" i="3"/>
  <c r="C70" i="3"/>
  <c r="C74" i="3"/>
  <c r="C78" i="3"/>
  <c r="C31" i="3"/>
  <c r="C33" i="3"/>
  <c r="C35" i="3"/>
  <c r="C37" i="3"/>
  <c r="C39" i="3"/>
  <c r="C41" i="3"/>
  <c r="C43" i="3"/>
  <c r="C45" i="3"/>
  <c r="C47" i="3"/>
  <c r="C49" i="3"/>
  <c r="C51" i="3"/>
  <c r="C53" i="3"/>
  <c r="C55" i="3"/>
  <c r="C57" i="3"/>
  <c r="C61" i="3"/>
  <c r="C65" i="3"/>
  <c r="C69" i="3"/>
  <c r="C73" i="3"/>
  <c r="C77" i="3"/>
  <c r="C30" i="3"/>
  <c r="C32" i="3"/>
  <c r="C34" i="3"/>
  <c r="C36" i="3"/>
  <c r="C38" i="3"/>
  <c r="C40" i="3"/>
  <c r="C42" i="3"/>
  <c r="C44" i="3"/>
  <c r="C46" i="3"/>
  <c r="C48" i="3"/>
  <c r="C50" i="3"/>
  <c r="C52" i="3"/>
  <c r="C54" i="3"/>
  <c r="C56" i="3"/>
  <c r="AS29" i="4"/>
  <c r="D14" i="2"/>
  <c r="AE13" i="4" s="1"/>
  <c r="C17" i="2"/>
  <c r="D12" i="2"/>
  <c r="E12" i="2" s="1"/>
  <c r="AS17" i="4"/>
  <c r="E15" i="2"/>
  <c r="AT17" i="4" s="1"/>
  <c r="C8" i="2"/>
  <c r="AC14" i="4"/>
  <c r="D13" i="2"/>
  <c r="E13" i="2" s="1"/>
  <c r="AT15" i="4" s="1"/>
  <c r="D11" i="2"/>
  <c r="AC10" i="4"/>
  <c r="AE15" i="4"/>
  <c r="AE14" i="4"/>
  <c r="E44" i="1" l="1"/>
  <c r="C25" i="2"/>
  <c r="F22" i="1"/>
  <c r="E7" i="2"/>
  <c r="E8" i="2" s="1"/>
  <c r="H460" i="3"/>
  <c r="C19" i="2"/>
  <c r="D396" i="3"/>
  <c r="K396" i="3" s="1"/>
  <c r="D428" i="3"/>
  <c r="K428" i="3" s="1"/>
  <c r="D507" i="3"/>
  <c r="K507" i="3" s="1"/>
  <c r="E507" i="3"/>
  <c r="G507" i="3"/>
  <c r="G396" i="3"/>
  <c r="D484" i="3"/>
  <c r="K484" i="3" s="1"/>
  <c r="G484" i="3"/>
  <c r="H507" i="3"/>
  <c r="E484" i="3"/>
  <c r="AS9" i="4"/>
  <c r="AK12" i="4"/>
  <c r="H484" i="3"/>
  <c r="H396" i="3"/>
  <c r="E396" i="3"/>
  <c r="D460" i="3"/>
  <c r="K460" i="3" s="1"/>
  <c r="F428" i="3"/>
  <c r="E460" i="3"/>
  <c r="G460" i="3"/>
  <c r="G428" i="3"/>
  <c r="E16" i="2"/>
  <c r="AT18" i="4" s="1"/>
  <c r="E428" i="3"/>
  <c r="D8" i="2"/>
  <c r="E31" i="2"/>
  <c r="E37" i="2" s="1"/>
  <c r="E67" i="2" s="1"/>
  <c r="F6" i="2"/>
  <c r="AU8" i="4" s="1"/>
  <c r="AS8" i="4"/>
  <c r="AK11" i="4"/>
  <c r="F15" i="2"/>
  <c r="AU17" i="4" s="1"/>
  <c r="AS14" i="4"/>
  <c r="X12" i="4"/>
  <c r="F52" i="2"/>
  <c r="D404" i="3"/>
  <c r="K404" i="3" s="1"/>
  <c r="F404" i="3"/>
  <c r="H404" i="3"/>
  <c r="G404" i="3"/>
  <c r="E404" i="3"/>
  <c r="D501" i="3"/>
  <c r="K501" i="3" s="1"/>
  <c r="G501" i="3"/>
  <c r="E501" i="3"/>
  <c r="H501" i="3"/>
  <c r="F501" i="3"/>
  <c r="D373" i="3"/>
  <c r="K373" i="3" s="1"/>
  <c r="G373" i="3"/>
  <c r="F373" i="3"/>
  <c r="H373" i="3"/>
  <c r="E373" i="3"/>
  <c r="D482" i="3"/>
  <c r="K482" i="3" s="1"/>
  <c r="E482" i="3"/>
  <c r="F482" i="3"/>
  <c r="H482" i="3"/>
  <c r="G482" i="3"/>
  <c r="D450" i="3"/>
  <c r="K450" i="3" s="1"/>
  <c r="G450" i="3"/>
  <c r="F450" i="3"/>
  <c r="H450" i="3"/>
  <c r="E450" i="3"/>
  <c r="D418" i="3"/>
  <c r="K418" i="3" s="1"/>
  <c r="H418" i="3"/>
  <c r="E418" i="3"/>
  <c r="G418" i="3"/>
  <c r="F418" i="3"/>
  <c r="D383" i="3"/>
  <c r="K383" i="3" s="1"/>
  <c r="F383" i="3"/>
  <c r="E383" i="3"/>
  <c r="G383" i="3"/>
  <c r="H383" i="3"/>
  <c r="H500" i="3"/>
  <c r="D500" i="3"/>
  <c r="K500" i="3" s="1"/>
  <c r="F500" i="3"/>
  <c r="G500" i="3"/>
  <c r="E500" i="3"/>
  <c r="D471" i="3"/>
  <c r="K471" i="3" s="1"/>
  <c r="F471" i="3"/>
  <c r="H471" i="3"/>
  <c r="G471" i="3"/>
  <c r="E471" i="3"/>
  <c r="D407" i="3"/>
  <c r="K407" i="3" s="1"/>
  <c r="H407" i="3"/>
  <c r="G407" i="3"/>
  <c r="F407" i="3"/>
  <c r="E407" i="3"/>
  <c r="D189" i="3"/>
  <c r="K189" i="3" s="1"/>
  <c r="F189" i="3"/>
  <c r="E189" i="3"/>
  <c r="H189" i="3"/>
  <c r="G189" i="3"/>
  <c r="D504" i="3"/>
  <c r="K504" i="3" s="1"/>
  <c r="E504" i="3"/>
  <c r="G504" i="3"/>
  <c r="H504" i="3"/>
  <c r="F504" i="3"/>
  <c r="H481" i="3"/>
  <c r="D481" i="3"/>
  <c r="K481" i="3" s="1"/>
  <c r="G481" i="3"/>
  <c r="F481" i="3"/>
  <c r="E481" i="3"/>
  <c r="D453" i="3"/>
  <c r="K453" i="3" s="1"/>
  <c r="H453" i="3"/>
  <c r="G453" i="3"/>
  <c r="F453" i="3"/>
  <c r="E453" i="3"/>
  <c r="D421" i="3"/>
  <c r="K421" i="3" s="1"/>
  <c r="H421" i="3"/>
  <c r="F421" i="3"/>
  <c r="G421" i="3"/>
  <c r="E421" i="3"/>
  <c r="D378" i="3"/>
  <c r="K378" i="3" s="1"/>
  <c r="G378" i="3"/>
  <c r="F378" i="3"/>
  <c r="E378" i="3"/>
  <c r="H378" i="3"/>
  <c r="D436" i="3"/>
  <c r="K436" i="3" s="1"/>
  <c r="G436" i="3"/>
  <c r="F436" i="3"/>
  <c r="H436" i="3"/>
  <c r="E436" i="3"/>
  <c r="D491" i="3"/>
  <c r="K491" i="3" s="1"/>
  <c r="H491" i="3"/>
  <c r="F491" i="3"/>
  <c r="G491" i="3"/>
  <c r="E491" i="3"/>
  <c r="D474" i="3"/>
  <c r="K474" i="3" s="1"/>
  <c r="H474" i="3"/>
  <c r="G474" i="3"/>
  <c r="E474" i="3"/>
  <c r="F474" i="3"/>
  <c r="D442" i="3"/>
  <c r="K442" i="3" s="1"/>
  <c r="F442" i="3"/>
  <c r="H442" i="3"/>
  <c r="G442" i="3"/>
  <c r="E442" i="3"/>
  <c r="D410" i="3"/>
  <c r="K410" i="3" s="1"/>
  <c r="G410" i="3"/>
  <c r="F410" i="3"/>
  <c r="H410" i="3"/>
  <c r="E410" i="3"/>
  <c r="D367" i="3"/>
  <c r="K367" i="3" s="1"/>
  <c r="E367" i="3"/>
  <c r="G367" i="3"/>
  <c r="H367" i="3"/>
  <c r="F367" i="3"/>
  <c r="D490" i="3"/>
  <c r="K490" i="3" s="1"/>
  <c r="F490" i="3"/>
  <c r="E490" i="3"/>
  <c r="G490" i="3"/>
  <c r="H490" i="3"/>
  <c r="D447" i="3"/>
  <c r="K447" i="3" s="1"/>
  <c r="E447" i="3"/>
  <c r="G447" i="3"/>
  <c r="F447" i="3"/>
  <c r="H447" i="3"/>
  <c r="D389" i="3"/>
  <c r="K389" i="3" s="1"/>
  <c r="E389" i="3"/>
  <c r="G389" i="3"/>
  <c r="F389" i="3"/>
  <c r="H389" i="3"/>
  <c r="D499" i="3"/>
  <c r="K499" i="3" s="1"/>
  <c r="E499" i="3"/>
  <c r="F499" i="3"/>
  <c r="H499" i="3"/>
  <c r="G499" i="3"/>
  <c r="D476" i="3"/>
  <c r="K476" i="3" s="1"/>
  <c r="G476" i="3"/>
  <c r="F476" i="3"/>
  <c r="E476" i="3"/>
  <c r="H476" i="3"/>
  <c r="D444" i="3"/>
  <c r="K444" i="3" s="1"/>
  <c r="H444" i="3"/>
  <c r="F444" i="3"/>
  <c r="G444" i="3"/>
  <c r="E444" i="3"/>
  <c r="D412" i="3"/>
  <c r="K412" i="3" s="1"/>
  <c r="E412" i="3"/>
  <c r="H412" i="3"/>
  <c r="F412" i="3"/>
  <c r="G412" i="3"/>
  <c r="D348" i="3"/>
  <c r="K348" i="3" s="1"/>
  <c r="E348" i="3"/>
  <c r="G348" i="3"/>
  <c r="H348" i="3"/>
  <c r="F348" i="3"/>
  <c r="D479" i="3"/>
  <c r="K479" i="3" s="1"/>
  <c r="H479" i="3"/>
  <c r="F479" i="3"/>
  <c r="E479" i="3"/>
  <c r="G479" i="3"/>
  <c r="D468" i="3"/>
  <c r="K468" i="3" s="1"/>
  <c r="F468" i="3"/>
  <c r="G468" i="3"/>
  <c r="E468" i="3"/>
  <c r="H468" i="3"/>
  <c r="D503" i="3"/>
  <c r="K503" i="3" s="1"/>
  <c r="H503" i="3"/>
  <c r="G503" i="3"/>
  <c r="E503" i="3"/>
  <c r="F503" i="3"/>
  <c r="D502" i="3"/>
  <c r="K502" i="3" s="1"/>
  <c r="G502" i="3"/>
  <c r="F502" i="3"/>
  <c r="E502" i="3"/>
  <c r="H502" i="3"/>
  <c r="D463" i="3"/>
  <c r="K463" i="3" s="1"/>
  <c r="F463" i="3"/>
  <c r="E463" i="3"/>
  <c r="H463" i="3"/>
  <c r="G463" i="3"/>
  <c r="D431" i="3"/>
  <c r="K431" i="3" s="1"/>
  <c r="F431" i="3"/>
  <c r="H431" i="3"/>
  <c r="G431" i="3"/>
  <c r="E431" i="3"/>
  <c r="D399" i="3"/>
  <c r="K399" i="3" s="1"/>
  <c r="F399" i="3"/>
  <c r="G399" i="3"/>
  <c r="E399" i="3"/>
  <c r="H399" i="3"/>
  <c r="D272" i="3"/>
  <c r="K272" i="3" s="1"/>
  <c r="F272" i="3"/>
  <c r="H272" i="3"/>
  <c r="E272" i="3"/>
  <c r="G272" i="3"/>
  <c r="F486" i="3"/>
  <c r="D486" i="3"/>
  <c r="K486" i="3" s="1"/>
  <c r="E486" i="3"/>
  <c r="G486" i="3"/>
  <c r="H486" i="3"/>
  <c r="D439" i="3"/>
  <c r="K439" i="3" s="1"/>
  <c r="E439" i="3"/>
  <c r="F439" i="3"/>
  <c r="G439" i="3"/>
  <c r="H439" i="3"/>
  <c r="D380" i="3"/>
  <c r="K380" i="3" s="1"/>
  <c r="F380" i="3"/>
  <c r="E380" i="3"/>
  <c r="H380" i="3"/>
  <c r="G380" i="3"/>
  <c r="D508" i="3"/>
  <c r="K508" i="3" s="1"/>
  <c r="E508" i="3"/>
  <c r="H508" i="3"/>
  <c r="G508" i="3"/>
  <c r="F508" i="3"/>
  <c r="D497" i="3"/>
  <c r="K497" i="3" s="1"/>
  <c r="H497" i="3"/>
  <c r="G497" i="3"/>
  <c r="F497" i="3"/>
  <c r="E497" i="3"/>
  <c r="D469" i="3"/>
  <c r="K469" i="3" s="1"/>
  <c r="G469" i="3"/>
  <c r="F469" i="3"/>
  <c r="E469" i="3"/>
  <c r="H469" i="3"/>
  <c r="D437" i="3"/>
  <c r="K437" i="3" s="1"/>
  <c r="E437" i="3"/>
  <c r="G437" i="3"/>
  <c r="F437" i="3"/>
  <c r="H437" i="3"/>
  <c r="D405" i="3"/>
  <c r="K405" i="3" s="1"/>
  <c r="E405" i="3"/>
  <c r="H405" i="3"/>
  <c r="G405" i="3"/>
  <c r="F405" i="3"/>
  <c r="D495" i="3"/>
  <c r="K495" i="3" s="1"/>
  <c r="G495" i="3"/>
  <c r="F495" i="3"/>
  <c r="H495" i="3"/>
  <c r="E495" i="3"/>
  <c r="D319" i="3"/>
  <c r="K319" i="3" s="1"/>
  <c r="G319" i="3"/>
  <c r="E319" i="3"/>
  <c r="H319" i="3"/>
  <c r="F319" i="3"/>
  <c r="D488" i="3"/>
  <c r="K488" i="3" s="1"/>
  <c r="F488" i="3"/>
  <c r="G488" i="3"/>
  <c r="E488" i="3"/>
  <c r="H488" i="3"/>
  <c r="H498" i="3"/>
  <c r="G498" i="3"/>
  <c r="E498" i="3"/>
  <c r="D498" i="3"/>
  <c r="K498" i="3" s="1"/>
  <c r="F498" i="3"/>
  <c r="D458" i="3"/>
  <c r="K458" i="3" s="1"/>
  <c r="E458" i="3"/>
  <c r="H458" i="3"/>
  <c r="G458" i="3"/>
  <c r="F458" i="3"/>
  <c r="D426" i="3"/>
  <c r="K426" i="3" s="1"/>
  <c r="E426" i="3"/>
  <c r="H426" i="3"/>
  <c r="F426" i="3"/>
  <c r="G426" i="3"/>
  <c r="D394" i="3"/>
  <c r="K394" i="3" s="1"/>
  <c r="G394" i="3"/>
  <c r="E394" i="3"/>
  <c r="H394" i="3"/>
  <c r="F394" i="3"/>
  <c r="D505" i="3"/>
  <c r="K505" i="3" s="1"/>
  <c r="G505" i="3"/>
  <c r="H505" i="3"/>
  <c r="F505" i="3"/>
  <c r="E505" i="3"/>
  <c r="D477" i="3"/>
  <c r="K477" i="3" s="1"/>
  <c r="G477" i="3"/>
  <c r="F477" i="3"/>
  <c r="E477" i="3"/>
  <c r="H477" i="3"/>
  <c r="D415" i="3"/>
  <c r="K415" i="3" s="1"/>
  <c r="G415" i="3"/>
  <c r="E415" i="3"/>
  <c r="H415" i="3"/>
  <c r="F415" i="3"/>
  <c r="D362" i="3"/>
  <c r="K362" i="3" s="1"/>
  <c r="H362" i="3"/>
  <c r="F362" i="3"/>
  <c r="E362" i="3"/>
  <c r="D506" i="3"/>
  <c r="K506" i="3" s="1"/>
  <c r="F506" i="3"/>
  <c r="H506" i="3"/>
  <c r="E506" i="3"/>
  <c r="G506" i="3"/>
  <c r="D493" i="3"/>
  <c r="K493" i="3" s="1"/>
  <c r="E493" i="3"/>
  <c r="H493" i="3"/>
  <c r="G493" i="3"/>
  <c r="F493" i="3"/>
  <c r="D461" i="3"/>
  <c r="K461" i="3" s="1"/>
  <c r="G461" i="3"/>
  <c r="E461" i="3"/>
  <c r="H461" i="3"/>
  <c r="F461" i="3"/>
  <c r="D429" i="3"/>
  <c r="K429" i="3" s="1"/>
  <c r="F429" i="3"/>
  <c r="E429" i="3"/>
  <c r="H429" i="3"/>
  <c r="G429" i="3"/>
  <c r="D397" i="3"/>
  <c r="K397" i="3" s="1"/>
  <c r="G397" i="3"/>
  <c r="E397" i="3"/>
  <c r="F397" i="3"/>
  <c r="H397" i="3"/>
  <c r="D307" i="3"/>
  <c r="K307" i="3" s="1"/>
  <c r="F307" i="3"/>
  <c r="H307" i="3"/>
  <c r="G307" i="3"/>
  <c r="E307" i="3"/>
  <c r="D388" i="3"/>
  <c r="K388" i="3" s="1"/>
  <c r="E388" i="3"/>
  <c r="H388" i="3"/>
  <c r="G388" i="3"/>
  <c r="F388" i="3"/>
  <c r="D420" i="3"/>
  <c r="K420" i="3" s="1"/>
  <c r="E420" i="3"/>
  <c r="G420" i="3"/>
  <c r="H420" i="3"/>
  <c r="F420" i="3"/>
  <c r="D452" i="3"/>
  <c r="K452" i="3" s="1"/>
  <c r="G452" i="3"/>
  <c r="E452" i="3"/>
  <c r="H452" i="3"/>
  <c r="F452" i="3"/>
  <c r="D485" i="3"/>
  <c r="K485" i="3" s="1"/>
  <c r="E485" i="3"/>
  <c r="G485" i="3"/>
  <c r="H485" i="3"/>
  <c r="F485" i="3"/>
  <c r="D101" i="3"/>
  <c r="K101" i="3" s="1"/>
  <c r="E101" i="3"/>
  <c r="G101" i="3"/>
  <c r="F101" i="3"/>
  <c r="H101" i="3"/>
  <c r="D316" i="3"/>
  <c r="K316" i="3" s="1"/>
  <c r="H316" i="3"/>
  <c r="G316" i="3"/>
  <c r="E316" i="3"/>
  <c r="F316" i="3"/>
  <c r="D465" i="3"/>
  <c r="K465" i="3" s="1"/>
  <c r="G465" i="3"/>
  <c r="F465" i="3"/>
  <c r="H465" i="3"/>
  <c r="E465" i="3"/>
  <c r="D449" i="3"/>
  <c r="K449" i="3" s="1"/>
  <c r="H449" i="3"/>
  <c r="G449" i="3"/>
  <c r="F449" i="3"/>
  <c r="E449" i="3"/>
  <c r="D433" i="3"/>
  <c r="K433" i="3" s="1"/>
  <c r="G433" i="3"/>
  <c r="E433" i="3"/>
  <c r="H433" i="3"/>
  <c r="F433" i="3"/>
  <c r="D417" i="3"/>
  <c r="K417" i="3" s="1"/>
  <c r="E417" i="3"/>
  <c r="F417" i="3"/>
  <c r="G417" i="3"/>
  <c r="H417" i="3"/>
  <c r="D401" i="3"/>
  <c r="K401" i="3" s="1"/>
  <c r="G401" i="3"/>
  <c r="E401" i="3"/>
  <c r="F401" i="3"/>
  <c r="H401" i="3"/>
  <c r="D385" i="3"/>
  <c r="K385" i="3" s="1"/>
  <c r="G385" i="3"/>
  <c r="H385" i="3"/>
  <c r="E385" i="3"/>
  <c r="F385" i="3"/>
  <c r="D361" i="3"/>
  <c r="K361" i="3" s="1"/>
  <c r="G361" i="3"/>
  <c r="F361" i="3"/>
  <c r="E361" i="3"/>
  <c r="H361" i="3"/>
  <c r="D329" i="3"/>
  <c r="K329" i="3" s="1"/>
  <c r="F329" i="3"/>
  <c r="G329" i="3"/>
  <c r="H329" i="3"/>
  <c r="E329" i="3"/>
  <c r="D239" i="3"/>
  <c r="K239" i="3" s="1"/>
  <c r="E239" i="3"/>
  <c r="F239" i="3"/>
  <c r="H239" i="3"/>
  <c r="G239" i="3"/>
  <c r="D332" i="3"/>
  <c r="K332" i="3" s="1"/>
  <c r="E332" i="3"/>
  <c r="G332" i="3"/>
  <c r="H332" i="3"/>
  <c r="F332" i="3"/>
  <c r="D297" i="3"/>
  <c r="K297" i="3" s="1"/>
  <c r="E297" i="3"/>
  <c r="H297" i="3"/>
  <c r="F297" i="3"/>
  <c r="G297" i="3"/>
  <c r="D72" i="3"/>
  <c r="D483" i="3"/>
  <c r="K483" i="3" s="1"/>
  <c r="F483" i="3"/>
  <c r="E483" i="3"/>
  <c r="G483" i="3"/>
  <c r="H483" i="3"/>
  <c r="D467" i="3"/>
  <c r="K467" i="3" s="1"/>
  <c r="G467" i="3"/>
  <c r="E467" i="3"/>
  <c r="H467" i="3"/>
  <c r="F467" i="3"/>
  <c r="D451" i="3"/>
  <c r="K451" i="3" s="1"/>
  <c r="F451" i="3"/>
  <c r="E451" i="3"/>
  <c r="G451" i="3"/>
  <c r="H451" i="3"/>
  <c r="D435" i="3"/>
  <c r="K435" i="3" s="1"/>
  <c r="G435" i="3"/>
  <c r="H435" i="3"/>
  <c r="E435" i="3"/>
  <c r="F435" i="3"/>
  <c r="D419" i="3"/>
  <c r="K419" i="3" s="1"/>
  <c r="H419" i="3"/>
  <c r="E419" i="3"/>
  <c r="G419" i="3"/>
  <c r="F419" i="3"/>
  <c r="D403" i="3"/>
  <c r="K403" i="3" s="1"/>
  <c r="G403" i="3"/>
  <c r="H403" i="3"/>
  <c r="F403" i="3"/>
  <c r="E403" i="3"/>
  <c r="D387" i="3"/>
  <c r="K387" i="3" s="1"/>
  <c r="G387" i="3"/>
  <c r="E387" i="3"/>
  <c r="H387" i="3"/>
  <c r="F387" i="3"/>
  <c r="D366" i="3"/>
  <c r="K366" i="3" s="1"/>
  <c r="E366" i="3"/>
  <c r="H366" i="3"/>
  <c r="G366" i="3"/>
  <c r="F366" i="3"/>
  <c r="D334" i="3"/>
  <c r="K334" i="3" s="1"/>
  <c r="E334" i="3"/>
  <c r="H334" i="3"/>
  <c r="G334" i="3"/>
  <c r="F334" i="3"/>
  <c r="D302" i="3"/>
  <c r="K302" i="3" s="1"/>
  <c r="E302" i="3"/>
  <c r="F302" i="3"/>
  <c r="H302" i="3"/>
  <c r="G302" i="3"/>
  <c r="D114" i="3"/>
  <c r="K114" i="3" s="1"/>
  <c r="F114" i="3"/>
  <c r="E114" i="3"/>
  <c r="G114" i="3"/>
  <c r="H114" i="3"/>
  <c r="D298" i="3"/>
  <c r="K298" i="3" s="1"/>
  <c r="F298" i="3"/>
  <c r="G298" i="3"/>
  <c r="E298" i="3"/>
  <c r="H298" i="3"/>
  <c r="D282" i="3"/>
  <c r="K282" i="3" s="1"/>
  <c r="E282" i="3"/>
  <c r="F282" i="3"/>
  <c r="G282" i="3"/>
  <c r="H282" i="3"/>
  <c r="D266" i="3"/>
  <c r="K266" i="3" s="1"/>
  <c r="E266" i="3"/>
  <c r="F266" i="3"/>
  <c r="H266" i="3"/>
  <c r="G266" i="3"/>
  <c r="D202" i="3"/>
  <c r="K202" i="3" s="1"/>
  <c r="E202" i="3"/>
  <c r="F202" i="3"/>
  <c r="H202" i="3"/>
  <c r="G202" i="3"/>
  <c r="D149" i="3"/>
  <c r="K149" i="3" s="1"/>
  <c r="E149" i="3"/>
  <c r="F149" i="3"/>
  <c r="G149" i="3"/>
  <c r="H149" i="3"/>
  <c r="D85" i="3"/>
  <c r="K85" i="3" s="1"/>
  <c r="H85" i="3"/>
  <c r="G85" i="3"/>
  <c r="F85" i="3"/>
  <c r="E85" i="3"/>
  <c r="D363" i="3"/>
  <c r="K363" i="3" s="1"/>
  <c r="F363" i="3"/>
  <c r="G363" i="3"/>
  <c r="E363" i="3"/>
  <c r="H363" i="3"/>
  <c r="D347" i="3"/>
  <c r="K347" i="3" s="1"/>
  <c r="H347" i="3"/>
  <c r="E347" i="3"/>
  <c r="G347" i="3"/>
  <c r="F347" i="3"/>
  <c r="D331" i="3"/>
  <c r="K331" i="3" s="1"/>
  <c r="G331" i="3"/>
  <c r="H331" i="3"/>
  <c r="E331" i="3"/>
  <c r="F331" i="3"/>
  <c r="D315" i="3"/>
  <c r="K315" i="3" s="1"/>
  <c r="E315" i="3"/>
  <c r="H315" i="3"/>
  <c r="G315" i="3"/>
  <c r="F315" i="3"/>
  <c r="D299" i="3"/>
  <c r="K299" i="3" s="1"/>
  <c r="E299" i="3"/>
  <c r="G299" i="3"/>
  <c r="F299" i="3"/>
  <c r="H299" i="3"/>
  <c r="D283" i="3"/>
  <c r="K283" i="3" s="1"/>
  <c r="E283" i="3"/>
  <c r="F283" i="3"/>
  <c r="H283" i="3"/>
  <c r="G283" i="3"/>
  <c r="D267" i="3"/>
  <c r="K267" i="3" s="1"/>
  <c r="E267" i="3"/>
  <c r="F267" i="3"/>
  <c r="H267" i="3"/>
  <c r="G267" i="3"/>
  <c r="D236" i="3"/>
  <c r="K236" i="3" s="1"/>
  <c r="F236" i="3"/>
  <c r="E236" i="3"/>
  <c r="H236" i="3"/>
  <c r="G236" i="3"/>
  <c r="D185" i="3"/>
  <c r="K185" i="3" s="1"/>
  <c r="F185" i="3"/>
  <c r="H185" i="3"/>
  <c r="G185" i="3"/>
  <c r="E185" i="3"/>
  <c r="D133" i="3"/>
  <c r="K133" i="3" s="1"/>
  <c r="E133" i="3"/>
  <c r="F133" i="3"/>
  <c r="G133" i="3"/>
  <c r="H133" i="3"/>
  <c r="D59" i="3"/>
  <c r="D365" i="3"/>
  <c r="K365" i="3" s="1"/>
  <c r="F365" i="3"/>
  <c r="G365" i="3"/>
  <c r="H365" i="3"/>
  <c r="E365" i="3"/>
  <c r="D349" i="3"/>
  <c r="K349" i="3" s="1"/>
  <c r="H349" i="3"/>
  <c r="E349" i="3"/>
  <c r="G349" i="3"/>
  <c r="F349" i="3"/>
  <c r="D333" i="3"/>
  <c r="K333" i="3" s="1"/>
  <c r="E333" i="3"/>
  <c r="F333" i="3"/>
  <c r="G333" i="3"/>
  <c r="H333" i="3"/>
  <c r="D317" i="3"/>
  <c r="K317" i="3" s="1"/>
  <c r="E317" i="3"/>
  <c r="F317" i="3"/>
  <c r="H317" i="3"/>
  <c r="G317" i="3"/>
  <c r="D301" i="3"/>
  <c r="K301" i="3" s="1"/>
  <c r="E301" i="3"/>
  <c r="F301" i="3"/>
  <c r="G301" i="3"/>
  <c r="H301" i="3"/>
  <c r="D285" i="3"/>
  <c r="K285" i="3" s="1"/>
  <c r="H285" i="3"/>
  <c r="E285" i="3"/>
  <c r="F285" i="3"/>
  <c r="G285" i="3"/>
  <c r="D269" i="3"/>
  <c r="K269" i="3" s="1"/>
  <c r="H269" i="3"/>
  <c r="E269" i="3"/>
  <c r="F269" i="3"/>
  <c r="G269" i="3"/>
  <c r="D234" i="3"/>
  <c r="K234" i="3" s="1"/>
  <c r="E234" i="3"/>
  <c r="F234" i="3"/>
  <c r="H234" i="3"/>
  <c r="G234" i="3"/>
  <c r="D173" i="3"/>
  <c r="K173" i="3" s="1"/>
  <c r="F173" i="3"/>
  <c r="E173" i="3"/>
  <c r="G173" i="3"/>
  <c r="H173" i="3"/>
  <c r="D130" i="3"/>
  <c r="K130" i="3" s="1"/>
  <c r="E130" i="3"/>
  <c r="F130" i="3"/>
  <c r="G130" i="3"/>
  <c r="H130" i="3"/>
  <c r="D257" i="3"/>
  <c r="K257" i="3" s="1"/>
  <c r="H257" i="3"/>
  <c r="E257" i="3"/>
  <c r="F257" i="3"/>
  <c r="G257" i="3"/>
  <c r="D241" i="3"/>
  <c r="K241" i="3" s="1"/>
  <c r="H241" i="3"/>
  <c r="E241" i="3"/>
  <c r="F241" i="3"/>
  <c r="G241" i="3"/>
  <c r="D225" i="3"/>
  <c r="K225" i="3" s="1"/>
  <c r="H225" i="3"/>
  <c r="E225" i="3"/>
  <c r="F225" i="3"/>
  <c r="G225" i="3"/>
  <c r="D209" i="3"/>
  <c r="K209" i="3" s="1"/>
  <c r="H209" i="3"/>
  <c r="E209" i="3"/>
  <c r="F209" i="3"/>
  <c r="G209" i="3"/>
  <c r="D182" i="3"/>
  <c r="K182" i="3" s="1"/>
  <c r="E182" i="3"/>
  <c r="F182" i="3"/>
  <c r="H182" i="3"/>
  <c r="G182" i="3"/>
  <c r="D168" i="3"/>
  <c r="K168" i="3" s="1"/>
  <c r="H168" i="3"/>
  <c r="E168" i="3"/>
  <c r="F168" i="3"/>
  <c r="G168" i="3"/>
  <c r="D151" i="3"/>
  <c r="K151" i="3" s="1"/>
  <c r="H151" i="3"/>
  <c r="E151" i="3"/>
  <c r="F151" i="3"/>
  <c r="G151" i="3"/>
  <c r="D136" i="3"/>
  <c r="K136" i="3" s="1"/>
  <c r="F136" i="3"/>
  <c r="H136" i="3"/>
  <c r="E136" i="3"/>
  <c r="G136" i="3"/>
  <c r="D120" i="3"/>
  <c r="K120" i="3" s="1"/>
  <c r="F120" i="3"/>
  <c r="E120" i="3"/>
  <c r="H120" i="3"/>
  <c r="G120" i="3"/>
  <c r="D104" i="3"/>
  <c r="K104" i="3" s="1"/>
  <c r="E104" i="3"/>
  <c r="F104" i="3"/>
  <c r="H104" i="3"/>
  <c r="G104" i="3"/>
  <c r="D88" i="3"/>
  <c r="K88" i="3" s="1"/>
  <c r="H88" i="3"/>
  <c r="E88" i="3"/>
  <c r="G88" i="3"/>
  <c r="F88" i="3"/>
  <c r="D64" i="3"/>
  <c r="D247" i="3"/>
  <c r="K247" i="3" s="1"/>
  <c r="E247" i="3"/>
  <c r="F247" i="3"/>
  <c r="H247" i="3"/>
  <c r="G247" i="3"/>
  <c r="D231" i="3"/>
  <c r="K231" i="3" s="1"/>
  <c r="E231" i="3"/>
  <c r="F231" i="3"/>
  <c r="H231" i="3"/>
  <c r="G231" i="3"/>
  <c r="D215" i="3"/>
  <c r="K215" i="3" s="1"/>
  <c r="E215" i="3"/>
  <c r="F215" i="3"/>
  <c r="H215" i="3"/>
  <c r="G215" i="3"/>
  <c r="D199" i="3"/>
  <c r="K199" i="3" s="1"/>
  <c r="E199" i="3"/>
  <c r="F199" i="3"/>
  <c r="H199" i="3"/>
  <c r="G199" i="3"/>
  <c r="D190" i="3"/>
  <c r="K190" i="3" s="1"/>
  <c r="H190" i="3"/>
  <c r="E190" i="3"/>
  <c r="F190" i="3"/>
  <c r="G190" i="3"/>
  <c r="D179" i="3"/>
  <c r="K179" i="3" s="1"/>
  <c r="E179" i="3"/>
  <c r="H179" i="3"/>
  <c r="F179" i="3"/>
  <c r="G179" i="3"/>
  <c r="D165" i="3"/>
  <c r="K165" i="3" s="1"/>
  <c r="F165" i="3"/>
  <c r="G165" i="3"/>
  <c r="H165" i="3"/>
  <c r="E165" i="3"/>
  <c r="D148" i="3"/>
  <c r="K148" i="3" s="1"/>
  <c r="E148" i="3"/>
  <c r="F148" i="3"/>
  <c r="H148" i="3"/>
  <c r="G148" i="3"/>
  <c r="D132" i="3"/>
  <c r="K132" i="3" s="1"/>
  <c r="E132" i="3"/>
  <c r="F132" i="3"/>
  <c r="H132" i="3"/>
  <c r="G132" i="3"/>
  <c r="D116" i="3"/>
  <c r="K116" i="3" s="1"/>
  <c r="E116" i="3"/>
  <c r="H116" i="3"/>
  <c r="F116" i="3"/>
  <c r="G116" i="3"/>
  <c r="D100" i="3"/>
  <c r="K100" i="3" s="1"/>
  <c r="E100" i="3"/>
  <c r="H100" i="3"/>
  <c r="F100" i="3"/>
  <c r="G100" i="3"/>
  <c r="D84" i="3"/>
  <c r="K84" i="3" s="1"/>
  <c r="E84" i="3"/>
  <c r="G84" i="3"/>
  <c r="H84" i="3"/>
  <c r="F84" i="3"/>
  <c r="D259" i="3"/>
  <c r="K259" i="3" s="1"/>
  <c r="E259" i="3"/>
  <c r="F259" i="3"/>
  <c r="H259" i="3"/>
  <c r="G259" i="3"/>
  <c r="D243" i="3"/>
  <c r="K243" i="3" s="1"/>
  <c r="E243" i="3"/>
  <c r="F243" i="3"/>
  <c r="H243" i="3"/>
  <c r="G243" i="3"/>
  <c r="D227" i="3"/>
  <c r="K227" i="3" s="1"/>
  <c r="E227" i="3"/>
  <c r="F227" i="3"/>
  <c r="H227" i="3"/>
  <c r="G227" i="3"/>
  <c r="D211" i="3"/>
  <c r="K211" i="3" s="1"/>
  <c r="E211" i="3"/>
  <c r="F211" i="3"/>
  <c r="H211" i="3"/>
  <c r="G211" i="3"/>
  <c r="D197" i="3"/>
  <c r="K197" i="3" s="1"/>
  <c r="H197" i="3"/>
  <c r="G197" i="3"/>
  <c r="E197" i="3"/>
  <c r="F197" i="3"/>
  <c r="D171" i="3"/>
  <c r="K171" i="3" s="1"/>
  <c r="E171" i="3"/>
  <c r="F171" i="3"/>
  <c r="H171" i="3"/>
  <c r="G171" i="3"/>
  <c r="D157" i="3"/>
  <c r="K157" i="3" s="1"/>
  <c r="F157" i="3"/>
  <c r="E157" i="3"/>
  <c r="G157" i="3"/>
  <c r="H157" i="3"/>
  <c r="D137" i="3"/>
  <c r="K137" i="3" s="1"/>
  <c r="F137" i="3"/>
  <c r="E137" i="3"/>
  <c r="G137" i="3"/>
  <c r="H137" i="3"/>
  <c r="D121" i="3"/>
  <c r="K121" i="3" s="1"/>
  <c r="E121" i="3"/>
  <c r="G121" i="3"/>
  <c r="F121" i="3"/>
  <c r="H121" i="3"/>
  <c r="D105" i="3"/>
  <c r="K105" i="3" s="1"/>
  <c r="E105" i="3"/>
  <c r="G105" i="3"/>
  <c r="F105" i="3"/>
  <c r="H105" i="3"/>
  <c r="D89" i="3"/>
  <c r="K89" i="3" s="1"/>
  <c r="G89" i="3"/>
  <c r="H89" i="3"/>
  <c r="E89" i="3"/>
  <c r="F89" i="3"/>
  <c r="D67" i="3"/>
  <c r="D357" i="3"/>
  <c r="K357" i="3" s="1"/>
  <c r="G357" i="3"/>
  <c r="F357" i="3"/>
  <c r="E357" i="3"/>
  <c r="H357" i="3"/>
  <c r="D391" i="3"/>
  <c r="K391" i="3" s="1"/>
  <c r="G391" i="3"/>
  <c r="F391" i="3"/>
  <c r="H391" i="3"/>
  <c r="E391" i="3"/>
  <c r="D423" i="3"/>
  <c r="K423" i="3" s="1"/>
  <c r="H423" i="3"/>
  <c r="F423" i="3"/>
  <c r="E423" i="3"/>
  <c r="G423" i="3"/>
  <c r="D455" i="3"/>
  <c r="K455" i="3" s="1"/>
  <c r="H455" i="3"/>
  <c r="E455" i="3"/>
  <c r="F455" i="3"/>
  <c r="G455" i="3"/>
  <c r="D487" i="3"/>
  <c r="K487" i="3" s="1"/>
  <c r="H487" i="3"/>
  <c r="E487" i="3"/>
  <c r="G487" i="3"/>
  <c r="F487" i="3"/>
  <c r="D286" i="3"/>
  <c r="K286" i="3" s="1"/>
  <c r="H286" i="3"/>
  <c r="E286" i="3"/>
  <c r="G286" i="3"/>
  <c r="F286" i="3"/>
  <c r="D330" i="3"/>
  <c r="K330" i="3" s="1"/>
  <c r="H330" i="3"/>
  <c r="G330" i="3"/>
  <c r="F330" i="3"/>
  <c r="E330" i="3"/>
  <c r="D459" i="3"/>
  <c r="K459" i="3" s="1"/>
  <c r="G459" i="3"/>
  <c r="F459" i="3"/>
  <c r="E459" i="3"/>
  <c r="H459" i="3"/>
  <c r="D443" i="3"/>
  <c r="K443" i="3" s="1"/>
  <c r="E443" i="3"/>
  <c r="F443" i="3"/>
  <c r="G443" i="3"/>
  <c r="H443" i="3"/>
  <c r="D427" i="3"/>
  <c r="K427" i="3" s="1"/>
  <c r="E427" i="3"/>
  <c r="F427" i="3"/>
  <c r="G427" i="3"/>
  <c r="H427" i="3"/>
  <c r="D411" i="3"/>
  <c r="K411" i="3" s="1"/>
  <c r="G411" i="3"/>
  <c r="E411" i="3"/>
  <c r="F411" i="3"/>
  <c r="H411" i="3"/>
  <c r="D395" i="3"/>
  <c r="K395" i="3" s="1"/>
  <c r="E395" i="3"/>
  <c r="G395" i="3"/>
  <c r="F395" i="3"/>
  <c r="H395" i="3"/>
  <c r="D379" i="3"/>
  <c r="K379" i="3" s="1"/>
  <c r="E379" i="3"/>
  <c r="G379" i="3"/>
  <c r="H379" i="3"/>
  <c r="F379" i="3"/>
  <c r="D350" i="3"/>
  <c r="K350" i="3" s="1"/>
  <c r="F350" i="3"/>
  <c r="E350" i="3"/>
  <c r="H350" i="3"/>
  <c r="G350" i="3"/>
  <c r="D318" i="3"/>
  <c r="K318" i="3" s="1"/>
  <c r="E318" i="3"/>
  <c r="H318" i="3"/>
  <c r="F318" i="3"/>
  <c r="G318" i="3"/>
  <c r="D140" i="3"/>
  <c r="K140" i="3" s="1"/>
  <c r="E140" i="3"/>
  <c r="F140" i="3"/>
  <c r="H140" i="3"/>
  <c r="G140" i="3"/>
  <c r="D325" i="3"/>
  <c r="K325" i="3" s="1"/>
  <c r="F325" i="3"/>
  <c r="G325" i="3"/>
  <c r="E325" i="3"/>
  <c r="H325" i="3"/>
  <c r="D275" i="3"/>
  <c r="K275" i="3" s="1"/>
  <c r="E275" i="3"/>
  <c r="F275" i="3"/>
  <c r="H275" i="3"/>
  <c r="G275" i="3"/>
  <c r="D496" i="3"/>
  <c r="K496" i="3" s="1"/>
  <c r="G496" i="3"/>
  <c r="H496" i="3"/>
  <c r="F496" i="3"/>
  <c r="E496" i="3"/>
  <c r="D480" i="3"/>
  <c r="K480" i="3" s="1"/>
  <c r="G480" i="3"/>
  <c r="H480" i="3"/>
  <c r="F480" i="3"/>
  <c r="E480" i="3"/>
  <c r="D464" i="3"/>
  <c r="K464" i="3" s="1"/>
  <c r="E464" i="3"/>
  <c r="G464" i="3"/>
  <c r="H464" i="3"/>
  <c r="F464" i="3"/>
  <c r="D448" i="3"/>
  <c r="K448" i="3" s="1"/>
  <c r="E448" i="3"/>
  <c r="F448" i="3"/>
  <c r="G448" i="3"/>
  <c r="H448" i="3"/>
  <c r="E432" i="3"/>
  <c r="D432" i="3"/>
  <c r="K432" i="3" s="1"/>
  <c r="F432" i="3"/>
  <c r="G432" i="3"/>
  <c r="H432" i="3"/>
  <c r="E416" i="3"/>
  <c r="D416" i="3"/>
  <c r="K416" i="3" s="1"/>
  <c r="G416" i="3"/>
  <c r="F416" i="3"/>
  <c r="H416" i="3"/>
  <c r="D400" i="3"/>
  <c r="K400" i="3" s="1"/>
  <c r="H400" i="3"/>
  <c r="F400" i="3"/>
  <c r="G400" i="3"/>
  <c r="E400" i="3"/>
  <c r="D384" i="3"/>
  <c r="K384" i="3" s="1"/>
  <c r="E384" i="3"/>
  <c r="F384" i="3"/>
  <c r="H384" i="3"/>
  <c r="G384" i="3"/>
  <c r="D355" i="3"/>
  <c r="K355" i="3" s="1"/>
  <c r="E355" i="3"/>
  <c r="F355" i="3"/>
  <c r="H355" i="3"/>
  <c r="G355" i="3"/>
  <c r="D323" i="3"/>
  <c r="K323" i="3" s="1"/>
  <c r="G323" i="3"/>
  <c r="F323" i="3"/>
  <c r="H323" i="3"/>
  <c r="E323" i="3"/>
  <c r="D288" i="3"/>
  <c r="K288" i="3" s="1"/>
  <c r="F288" i="3"/>
  <c r="H288" i="3"/>
  <c r="G288" i="3"/>
  <c r="E288" i="3"/>
  <c r="D309" i="3"/>
  <c r="K309" i="3" s="1"/>
  <c r="F309" i="3"/>
  <c r="H309" i="3"/>
  <c r="G309" i="3"/>
  <c r="E309" i="3"/>
  <c r="D293" i="3"/>
  <c r="K293" i="3" s="1"/>
  <c r="F293" i="3"/>
  <c r="E293" i="3"/>
  <c r="G293" i="3"/>
  <c r="H293" i="3"/>
  <c r="D277" i="3"/>
  <c r="K277" i="3" s="1"/>
  <c r="H277" i="3"/>
  <c r="G277" i="3"/>
  <c r="E277" i="3"/>
  <c r="F277" i="3"/>
  <c r="D252" i="3"/>
  <c r="K252" i="3" s="1"/>
  <c r="F252" i="3"/>
  <c r="E252" i="3"/>
  <c r="H252" i="3"/>
  <c r="G252" i="3"/>
  <c r="D195" i="3"/>
  <c r="K195" i="3" s="1"/>
  <c r="E195" i="3"/>
  <c r="F195" i="3"/>
  <c r="H195" i="3"/>
  <c r="G195" i="3"/>
  <c r="D124" i="3"/>
  <c r="K124" i="3" s="1"/>
  <c r="E124" i="3"/>
  <c r="H124" i="3"/>
  <c r="F124" i="3"/>
  <c r="G124" i="3"/>
  <c r="D376" i="3"/>
  <c r="K376" i="3" s="1"/>
  <c r="F376" i="3"/>
  <c r="E376" i="3"/>
  <c r="G376" i="3"/>
  <c r="H376" i="3"/>
  <c r="D360" i="3"/>
  <c r="K360" i="3" s="1"/>
  <c r="E360" i="3"/>
  <c r="G360" i="3"/>
  <c r="H360" i="3"/>
  <c r="F360" i="3"/>
  <c r="D344" i="3"/>
  <c r="K344" i="3" s="1"/>
  <c r="G344" i="3"/>
  <c r="E344" i="3"/>
  <c r="H344" i="3"/>
  <c r="F344" i="3"/>
  <c r="D328" i="3"/>
  <c r="K328" i="3" s="1"/>
  <c r="G328" i="3"/>
  <c r="H328" i="3"/>
  <c r="E328" i="3"/>
  <c r="F328" i="3"/>
  <c r="D312" i="3"/>
  <c r="K312" i="3" s="1"/>
  <c r="F312" i="3"/>
  <c r="H312" i="3"/>
  <c r="G312" i="3"/>
  <c r="E312" i="3"/>
  <c r="D296" i="3"/>
  <c r="K296" i="3" s="1"/>
  <c r="E296" i="3"/>
  <c r="F296" i="3"/>
  <c r="H296" i="3"/>
  <c r="G296" i="3"/>
  <c r="D280" i="3"/>
  <c r="K280" i="3" s="1"/>
  <c r="F280" i="3"/>
  <c r="G280" i="3"/>
  <c r="E280" i="3"/>
  <c r="H280" i="3"/>
  <c r="D264" i="3"/>
  <c r="K264" i="3" s="1"/>
  <c r="F264" i="3"/>
  <c r="H264" i="3"/>
  <c r="E264" i="3"/>
  <c r="G264" i="3"/>
  <c r="D229" i="3"/>
  <c r="K229" i="3" s="1"/>
  <c r="H229" i="3"/>
  <c r="E229" i="3"/>
  <c r="F229" i="3"/>
  <c r="G229" i="3"/>
  <c r="D175" i="3"/>
  <c r="K175" i="3" s="1"/>
  <c r="H175" i="3"/>
  <c r="F175" i="3"/>
  <c r="E175" i="3"/>
  <c r="G175" i="3"/>
  <c r="D108" i="3"/>
  <c r="K108" i="3" s="1"/>
  <c r="H108" i="3"/>
  <c r="F108" i="3"/>
  <c r="E108" i="3"/>
  <c r="G108" i="3"/>
  <c r="D375" i="3"/>
  <c r="K375" i="3" s="1"/>
  <c r="G375" i="3"/>
  <c r="F375" i="3"/>
  <c r="E375" i="3"/>
  <c r="H375" i="3"/>
  <c r="D359" i="3"/>
  <c r="K359" i="3" s="1"/>
  <c r="G359" i="3"/>
  <c r="E359" i="3"/>
  <c r="H359" i="3"/>
  <c r="F359" i="3"/>
  <c r="D343" i="3"/>
  <c r="K343" i="3" s="1"/>
  <c r="H343" i="3"/>
  <c r="F343" i="3"/>
  <c r="G343" i="3"/>
  <c r="E343" i="3"/>
  <c r="D327" i="3"/>
  <c r="K327" i="3" s="1"/>
  <c r="E327" i="3"/>
  <c r="F327" i="3"/>
  <c r="H327" i="3"/>
  <c r="G327" i="3"/>
  <c r="D311" i="3"/>
  <c r="K311" i="3" s="1"/>
  <c r="E311" i="3"/>
  <c r="F311" i="3"/>
  <c r="H311" i="3"/>
  <c r="G311" i="3"/>
  <c r="D295" i="3"/>
  <c r="K295" i="3" s="1"/>
  <c r="E295" i="3"/>
  <c r="F295" i="3"/>
  <c r="H295" i="3"/>
  <c r="G295" i="3"/>
  <c r="D279" i="3"/>
  <c r="K279" i="3" s="1"/>
  <c r="E279" i="3"/>
  <c r="H279" i="3"/>
  <c r="F279" i="3"/>
  <c r="G279" i="3"/>
  <c r="D263" i="3"/>
  <c r="K263" i="3" s="1"/>
  <c r="E263" i="3"/>
  <c r="F263" i="3"/>
  <c r="H263" i="3"/>
  <c r="G263" i="3"/>
  <c r="D220" i="3"/>
  <c r="K220" i="3" s="1"/>
  <c r="F220" i="3"/>
  <c r="E220" i="3"/>
  <c r="H220" i="3"/>
  <c r="G220" i="3"/>
  <c r="D164" i="3"/>
  <c r="K164" i="3" s="1"/>
  <c r="E164" i="3"/>
  <c r="F164" i="3"/>
  <c r="H164" i="3"/>
  <c r="G164" i="3"/>
  <c r="D117" i="3"/>
  <c r="K117" i="3" s="1"/>
  <c r="G117" i="3"/>
  <c r="E117" i="3"/>
  <c r="H117" i="3"/>
  <c r="F117" i="3"/>
  <c r="D251" i="3"/>
  <c r="K251" i="3" s="1"/>
  <c r="E251" i="3"/>
  <c r="H251" i="3"/>
  <c r="F251" i="3"/>
  <c r="G251" i="3"/>
  <c r="D235" i="3"/>
  <c r="K235" i="3" s="1"/>
  <c r="E235" i="3"/>
  <c r="H235" i="3"/>
  <c r="F235" i="3"/>
  <c r="G235" i="3"/>
  <c r="D219" i="3"/>
  <c r="K219" i="3" s="1"/>
  <c r="E219" i="3"/>
  <c r="H219" i="3"/>
  <c r="F219" i="3"/>
  <c r="G219" i="3"/>
  <c r="D203" i="3"/>
  <c r="K203" i="3" s="1"/>
  <c r="E203" i="3"/>
  <c r="H203" i="3"/>
  <c r="F203" i="3"/>
  <c r="G203" i="3"/>
  <c r="D180" i="3"/>
  <c r="K180" i="3" s="1"/>
  <c r="F180" i="3"/>
  <c r="E180" i="3"/>
  <c r="H180" i="3"/>
  <c r="G180" i="3"/>
  <c r="D163" i="3"/>
  <c r="K163" i="3" s="1"/>
  <c r="E163" i="3"/>
  <c r="F163" i="3"/>
  <c r="H163" i="3"/>
  <c r="G163" i="3"/>
  <c r="D145" i="3"/>
  <c r="K145" i="3" s="1"/>
  <c r="F145" i="3"/>
  <c r="E145" i="3"/>
  <c r="G145" i="3"/>
  <c r="H145" i="3"/>
  <c r="D129" i="3"/>
  <c r="K129" i="3" s="1"/>
  <c r="F129" i="3"/>
  <c r="E129" i="3"/>
  <c r="G129" i="3"/>
  <c r="H129" i="3"/>
  <c r="D113" i="3"/>
  <c r="K113" i="3" s="1"/>
  <c r="G113" i="3"/>
  <c r="E113" i="3"/>
  <c r="F113" i="3"/>
  <c r="H113" i="3"/>
  <c r="D97" i="3"/>
  <c r="K97" i="3" s="1"/>
  <c r="H97" i="3"/>
  <c r="G97" i="3"/>
  <c r="E97" i="3"/>
  <c r="F97" i="3"/>
  <c r="D81" i="3"/>
  <c r="K81" i="3" s="1"/>
  <c r="H81" i="3"/>
  <c r="G81" i="3"/>
  <c r="E81" i="3"/>
  <c r="F81" i="3"/>
  <c r="D260" i="3"/>
  <c r="K260" i="3" s="1"/>
  <c r="F260" i="3"/>
  <c r="H260" i="3"/>
  <c r="E260" i="3"/>
  <c r="G260" i="3"/>
  <c r="D244" i="3"/>
  <c r="K244" i="3" s="1"/>
  <c r="F244" i="3"/>
  <c r="H244" i="3"/>
  <c r="E244" i="3"/>
  <c r="G244" i="3"/>
  <c r="D228" i="3"/>
  <c r="K228" i="3" s="1"/>
  <c r="F228" i="3"/>
  <c r="H228" i="3"/>
  <c r="E228" i="3"/>
  <c r="G228" i="3"/>
  <c r="D212" i="3"/>
  <c r="K212" i="3" s="1"/>
  <c r="F212" i="3"/>
  <c r="H212" i="3"/>
  <c r="E212" i="3"/>
  <c r="G212" i="3"/>
  <c r="D196" i="3"/>
  <c r="K196" i="3" s="1"/>
  <c r="F196" i="3"/>
  <c r="H196" i="3"/>
  <c r="E196" i="3"/>
  <c r="G196" i="3"/>
  <c r="D188" i="3"/>
  <c r="K188" i="3" s="1"/>
  <c r="E188" i="3"/>
  <c r="F188" i="3"/>
  <c r="H188" i="3"/>
  <c r="G188" i="3"/>
  <c r="D174" i="3"/>
  <c r="K174" i="3" s="1"/>
  <c r="E174" i="3"/>
  <c r="F174" i="3"/>
  <c r="H174" i="3"/>
  <c r="G174" i="3"/>
  <c r="D160" i="3"/>
  <c r="K160" i="3" s="1"/>
  <c r="F160" i="3"/>
  <c r="E160" i="3"/>
  <c r="H160" i="3"/>
  <c r="G160" i="3"/>
  <c r="D141" i="3"/>
  <c r="K141" i="3" s="1"/>
  <c r="E141" i="3"/>
  <c r="F141" i="3"/>
  <c r="G141" i="3"/>
  <c r="H141" i="3"/>
  <c r="D125" i="3"/>
  <c r="K125" i="3" s="1"/>
  <c r="E125" i="3"/>
  <c r="F125" i="3"/>
  <c r="G125" i="3"/>
  <c r="H125" i="3"/>
  <c r="D109" i="3"/>
  <c r="K109" i="3" s="1"/>
  <c r="E109" i="3"/>
  <c r="G109" i="3"/>
  <c r="F109" i="3"/>
  <c r="H109" i="3"/>
  <c r="D93" i="3"/>
  <c r="K93" i="3" s="1"/>
  <c r="H93" i="3"/>
  <c r="G93" i="3"/>
  <c r="F93" i="3"/>
  <c r="E93" i="3"/>
  <c r="D75" i="3"/>
  <c r="D256" i="3"/>
  <c r="K256" i="3" s="1"/>
  <c r="F256" i="3"/>
  <c r="H256" i="3"/>
  <c r="E256" i="3"/>
  <c r="G256" i="3"/>
  <c r="D240" i="3"/>
  <c r="K240" i="3" s="1"/>
  <c r="F240" i="3"/>
  <c r="E240" i="3"/>
  <c r="H240" i="3"/>
  <c r="G240" i="3"/>
  <c r="D224" i="3"/>
  <c r="K224" i="3" s="1"/>
  <c r="F224" i="3"/>
  <c r="E224" i="3"/>
  <c r="H224" i="3"/>
  <c r="G224" i="3"/>
  <c r="D208" i="3"/>
  <c r="K208" i="3" s="1"/>
  <c r="F208" i="3"/>
  <c r="E208" i="3"/>
  <c r="H208" i="3"/>
  <c r="G208" i="3"/>
  <c r="D183" i="3"/>
  <c r="K183" i="3" s="1"/>
  <c r="F183" i="3"/>
  <c r="H183" i="3"/>
  <c r="E183" i="3"/>
  <c r="G183" i="3"/>
  <c r="D169" i="3"/>
  <c r="K169" i="3" s="1"/>
  <c r="F169" i="3"/>
  <c r="E169" i="3"/>
  <c r="G169" i="3"/>
  <c r="H169" i="3"/>
  <c r="D150" i="3"/>
  <c r="K150" i="3" s="1"/>
  <c r="F150" i="3"/>
  <c r="E150" i="3"/>
  <c r="H150" i="3"/>
  <c r="G150" i="3"/>
  <c r="D134" i="3"/>
  <c r="K134" i="3" s="1"/>
  <c r="F134" i="3"/>
  <c r="E134" i="3"/>
  <c r="H134" i="3"/>
  <c r="G134" i="3"/>
  <c r="D118" i="3"/>
  <c r="K118" i="3" s="1"/>
  <c r="E118" i="3"/>
  <c r="H118" i="3"/>
  <c r="G118" i="3"/>
  <c r="F118" i="3"/>
  <c r="D102" i="3"/>
  <c r="K102" i="3" s="1"/>
  <c r="H102" i="3"/>
  <c r="G102" i="3"/>
  <c r="F102" i="3"/>
  <c r="E102" i="3"/>
  <c r="D86" i="3"/>
  <c r="K86" i="3" s="1"/>
  <c r="E86" i="3"/>
  <c r="F86" i="3"/>
  <c r="G86" i="3"/>
  <c r="H86" i="3"/>
  <c r="D60" i="3"/>
  <c r="D402" i="3"/>
  <c r="K402" i="3" s="1"/>
  <c r="E402" i="3"/>
  <c r="F402" i="3"/>
  <c r="G402" i="3"/>
  <c r="H402" i="3"/>
  <c r="D466" i="3"/>
  <c r="K466" i="3" s="1"/>
  <c r="H466" i="3"/>
  <c r="G466" i="3"/>
  <c r="E466" i="3"/>
  <c r="F466" i="3"/>
  <c r="D341" i="3"/>
  <c r="K341" i="3" s="1"/>
  <c r="F341" i="3"/>
  <c r="H341" i="3"/>
  <c r="E341" i="3"/>
  <c r="G341" i="3"/>
  <c r="D472" i="3"/>
  <c r="K472" i="3" s="1"/>
  <c r="G472" i="3"/>
  <c r="F472" i="3"/>
  <c r="E472" i="3"/>
  <c r="H472" i="3"/>
  <c r="D440" i="3"/>
  <c r="K440" i="3" s="1"/>
  <c r="G440" i="3"/>
  <c r="H440" i="3"/>
  <c r="E440" i="3"/>
  <c r="F440" i="3"/>
  <c r="D408" i="3"/>
  <c r="K408" i="3" s="1"/>
  <c r="E408" i="3"/>
  <c r="G408" i="3"/>
  <c r="H408" i="3"/>
  <c r="F408" i="3"/>
  <c r="D339" i="3"/>
  <c r="K339" i="3" s="1"/>
  <c r="H339" i="3"/>
  <c r="E339" i="3"/>
  <c r="G339" i="3"/>
  <c r="F339" i="3"/>
  <c r="D346" i="3"/>
  <c r="K346" i="3" s="1"/>
  <c r="G346" i="3"/>
  <c r="H346" i="3"/>
  <c r="F346" i="3"/>
  <c r="E346" i="3"/>
  <c r="D494" i="3"/>
  <c r="K494" i="3" s="1"/>
  <c r="H494" i="3"/>
  <c r="F494" i="3"/>
  <c r="E494" i="3"/>
  <c r="G494" i="3"/>
  <c r="D478" i="3"/>
  <c r="K478" i="3" s="1"/>
  <c r="G478" i="3"/>
  <c r="E478" i="3"/>
  <c r="H478" i="3"/>
  <c r="F478" i="3"/>
  <c r="D446" i="3"/>
  <c r="K446" i="3" s="1"/>
  <c r="G446" i="3"/>
  <c r="E446" i="3"/>
  <c r="F446" i="3"/>
  <c r="H446" i="3"/>
  <c r="D430" i="3"/>
  <c r="K430" i="3" s="1"/>
  <c r="F430" i="3"/>
  <c r="H430" i="3"/>
  <c r="E430" i="3"/>
  <c r="G430" i="3"/>
  <c r="D398" i="3"/>
  <c r="K398" i="3" s="1"/>
  <c r="F398" i="3"/>
  <c r="E398" i="3"/>
  <c r="G398" i="3"/>
  <c r="H398" i="3"/>
  <c r="D382" i="3"/>
  <c r="K382" i="3" s="1"/>
  <c r="E382" i="3"/>
  <c r="G382" i="3"/>
  <c r="F382" i="3"/>
  <c r="H382" i="3"/>
  <c r="D352" i="3"/>
  <c r="K352" i="3" s="1"/>
  <c r="H352" i="3"/>
  <c r="F352" i="3"/>
  <c r="E352" i="3"/>
  <c r="G352" i="3"/>
  <c r="D320" i="3"/>
  <c r="K320" i="3" s="1"/>
  <c r="F320" i="3"/>
  <c r="G320" i="3"/>
  <c r="E320" i="3"/>
  <c r="H320" i="3"/>
  <c r="D281" i="3"/>
  <c r="K281" i="3" s="1"/>
  <c r="H281" i="3"/>
  <c r="F281" i="3"/>
  <c r="G281" i="3"/>
  <c r="E281" i="3"/>
  <c r="D303" i="3"/>
  <c r="K303" i="3" s="1"/>
  <c r="G303" i="3"/>
  <c r="H303" i="3"/>
  <c r="F303" i="3"/>
  <c r="E303" i="3"/>
  <c r="D287" i="3"/>
  <c r="K287" i="3" s="1"/>
  <c r="E287" i="3"/>
  <c r="F287" i="3"/>
  <c r="H287" i="3"/>
  <c r="G287" i="3"/>
  <c r="D271" i="3"/>
  <c r="K271" i="3" s="1"/>
  <c r="E271" i="3"/>
  <c r="F271" i="3"/>
  <c r="H271" i="3"/>
  <c r="G271" i="3"/>
  <c r="D245" i="3"/>
  <c r="K245" i="3" s="1"/>
  <c r="H245" i="3"/>
  <c r="E245" i="3"/>
  <c r="F245" i="3"/>
  <c r="G245" i="3"/>
  <c r="D187" i="3"/>
  <c r="K187" i="3" s="1"/>
  <c r="H187" i="3"/>
  <c r="F187" i="3"/>
  <c r="E187" i="3"/>
  <c r="G187" i="3"/>
  <c r="D111" i="3"/>
  <c r="K111" i="3" s="1"/>
  <c r="E111" i="3"/>
  <c r="F111" i="3"/>
  <c r="H111" i="3"/>
  <c r="G111" i="3"/>
  <c r="D374" i="3"/>
  <c r="K374" i="3" s="1"/>
  <c r="G374" i="3"/>
  <c r="H374" i="3"/>
  <c r="E374" i="3"/>
  <c r="F374" i="3"/>
  <c r="D358" i="3"/>
  <c r="K358" i="3" s="1"/>
  <c r="G358" i="3"/>
  <c r="F358" i="3"/>
  <c r="E358" i="3"/>
  <c r="H358" i="3"/>
  <c r="D342" i="3"/>
  <c r="K342" i="3" s="1"/>
  <c r="G342" i="3"/>
  <c r="F342" i="3"/>
  <c r="E342" i="3"/>
  <c r="H342" i="3"/>
  <c r="D326" i="3"/>
  <c r="K326" i="3" s="1"/>
  <c r="H326" i="3"/>
  <c r="E326" i="3"/>
  <c r="F326" i="3"/>
  <c r="G326" i="3"/>
  <c r="D310" i="3"/>
  <c r="K310" i="3" s="1"/>
  <c r="H310" i="3"/>
  <c r="E310" i="3"/>
  <c r="G310" i="3"/>
  <c r="F310" i="3"/>
  <c r="D294" i="3"/>
  <c r="K294" i="3" s="1"/>
  <c r="H294" i="3"/>
  <c r="G294" i="3"/>
  <c r="E294" i="3"/>
  <c r="F294" i="3"/>
  <c r="D278" i="3"/>
  <c r="K278" i="3" s="1"/>
  <c r="E278" i="3"/>
  <c r="F278" i="3"/>
  <c r="H278" i="3"/>
  <c r="G278" i="3"/>
  <c r="D262" i="3"/>
  <c r="K262" i="3" s="1"/>
  <c r="E262" i="3"/>
  <c r="F262" i="3"/>
  <c r="H262" i="3"/>
  <c r="G262" i="3"/>
  <c r="D207" i="3"/>
  <c r="K207" i="3" s="1"/>
  <c r="E207" i="3"/>
  <c r="F207" i="3"/>
  <c r="H207" i="3"/>
  <c r="G207" i="3"/>
  <c r="D166" i="3"/>
  <c r="K166" i="3" s="1"/>
  <c r="E166" i="3"/>
  <c r="F166" i="3"/>
  <c r="H166" i="3"/>
  <c r="G166" i="3"/>
  <c r="D95" i="3"/>
  <c r="K95" i="3" s="1"/>
  <c r="E95" i="3"/>
  <c r="F95" i="3"/>
  <c r="H95" i="3"/>
  <c r="G95" i="3"/>
  <c r="D372" i="3"/>
  <c r="K372" i="3" s="1"/>
  <c r="G372" i="3"/>
  <c r="H372" i="3"/>
  <c r="E372" i="3"/>
  <c r="F372" i="3"/>
  <c r="D356" i="3"/>
  <c r="K356" i="3" s="1"/>
  <c r="E356" i="3"/>
  <c r="G356" i="3"/>
  <c r="H356" i="3"/>
  <c r="F356" i="3"/>
  <c r="D340" i="3"/>
  <c r="K340" i="3" s="1"/>
  <c r="H340" i="3"/>
  <c r="G340" i="3"/>
  <c r="E340" i="3"/>
  <c r="F340" i="3"/>
  <c r="D324" i="3"/>
  <c r="K324" i="3" s="1"/>
  <c r="E324" i="3"/>
  <c r="F324" i="3"/>
  <c r="H324" i="3"/>
  <c r="G324" i="3"/>
  <c r="D308" i="3"/>
  <c r="K308" i="3" s="1"/>
  <c r="E308" i="3"/>
  <c r="F308" i="3"/>
  <c r="H308" i="3"/>
  <c r="G308" i="3"/>
  <c r="D292" i="3"/>
  <c r="K292" i="3" s="1"/>
  <c r="E292" i="3"/>
  <c r="F292" i="3"/>
  <c r="H292" i="3"/>
  <c r="G292" i="3"/>
  <c r="D276" i="3"/>
  <c r="K276" i="3" s="1"/>
  <c r="F276" i="3"/>
  <c r="E276" i="3"/>
  <c r="G276" i="3"/>
  <c r="H276" i="3"/>
  <c r="D261" i="3"/>
  <c r="K261" i="3" s="1"/>
  <c r="H261" i="3"/>
  <c r="E261" i="3"/>
  <c r="F261" i="3"/>
  <c r="G261" i="3"/>
  <c r="D213" i="3"/>
  <c r="K213" i="3" s="1"/>
  <c r="H213" i="3"/>
  <c r="E213" i="3"/>
  <c r="F213" i="3"/>
  <c r="G213" i="3"/>
  <c r="D154" i="3"/>
  <c r="K154" i="3" s="1"/>
  <c r="F154" i="3"/>
  <c r="E154" i="3"/>
  <c r="H154" i="3"/>
  <c r="G154" i="3"/>
  <c r="D92" i="3"/>
  <c r="K92" i="3" s="1"/>
  <c r="H92" i="3"/>
  <c r="F92" i="3"/>
  <c r="E92" i="3"/>
  <c r="G92" i="3"/>
  <c r="D248" i="3"/>
  <c r="K248" i="3" s="1"/>
  <c r="F248" i="3"/>
  <c r="E248" i="3"/>
  <c r="H248" i="3"/>
  <c r="G248" i="3"/>
  <c r="D232" i="3"/>
  <c r="K232" i="3" s="1"/>
  <c r="F232" i="3"/>
  <c r="E232" i="3"/>
  <c r="H232" i="3"/>
  <c r="G232" i="3"/>
  <c r="D216" i="3"/>
  <c r="K216" i="3" s="1"/>
  <c r="F216" i="3"/>
  <c r="E216" i="3"/>
  <c r="H216" i="3"/>
  <c r="G216" i="3"/>
  <c r="D200" i="3"/>
  <c r="K200" i="3" s="1"/>
  <c r="F200" i="3"/>
  <c r="E200" i="3"/>
  <c r="H200" i="3"/>
  <c r="G200" i="3"/>
  <c r="D177" i="3"/>
  <c r="K177" i="3" s="1"/>
  <c r="F177" i="3"/>
  <c r="E177" i="3"/>
  <c r="H177" i="3"/>
  <c r="G177" i="3"/>
  <c r="D158" i="3"/>
  <c r="K158" i="3" s="1"/>
  <c r="F158" i="3"/>
  <c r="E158" i="3"/>
  <c r="H158" i="3"/>
  <c r="G158" i="3"/>
  <c r="D142" i="3"/>
  <c r="K142" i="3" s="1"/>
  <c r="F142" i="3"/>
  <c r="E142" i="3"/>
  <c r="G142" i="3"/>
  <c r="H142" i="3"/>
  <c r="D126" i="3"/>
  <c r="K126" i="3" s="1"/>
  <c r="F126" i="3"/>
  <c r="E126" i="3"/>
  <c r="G126" i="3"/>
  <c r="H126" i="3"/>
  <c r="D110" i="3"/>
  <c r="K110" i="3" s="1"/>
  <c r="F110" i="3"/>
  <c r="G110" i="3"/>
  <c r="H110" i="3"/>
  <c r="E110" i="3"/>
  <c r="D94" i="3"/>
  <c r="K94" i="3" s="1"/>
  <c r="G94" i="3"/>
  <c r="E94" i="3"/>
  <c r="F94" i="3"/>
  <c r="H94" i="3"/>
  <c r="D76" i="3"/>
  <c r="K76" i="3" s="1"/>
  <c r="D258" i="3"/>
  <c r="K258" i="3" s="1"/>
  <c r="E258" i="3"/>
  <c r="F258" i="3"/>
  <c r="H258" i="3"/>
  <c r="G258" i="3"/>
  <c r="D242" i="3"/>
  <c r="K242" i="3" s="1"/>
  <c r="H242" i="3"/>
  <c r="E242" i="3"/>
  <c r="F242" i="3"/>
  <c r="G242" i="3"/>
  <c r="D226" i="3"/>
  <c r="K226" i="3" s="1"/>
  <c r="H226" i="3"/>
  <c r="E226" i="3"/>
  <c r="F226" i="3"/>
  <c r="G226" i="3"/>
  <c r="D210" i="3"/>
  <c r="K210" i="3" s="1"/>
  <c r="H210" i="3"/>
  <c r="E210" i="3"/>
  <c r="F210" i="3"/>
  <c r="G210" i="3"/>
  <c r="D194" i="3"/>
  <c r="K194" i="3" s="1"/>
  <c r="H194" i="3"/>
  <c r="E194" i="3"/>
  <c r="F194" i="3"/>
  <c r="G194" i="3"/>
  <c r="D186" i="3"/>
  <c r="K186" i="3" s="1"/>
  <c r="F186" i="3"/>
  <c r="E186" i="3"/>
  <c r="H186" i="3"/>
  <c r="G186" i="3"/>
  <c r="D172" i="3"/>
  <c r="K172" i="3" s="1"/>
  <c r="F172" i="3"/>
  <c r="E172" i="3"/>
  <c r="H172" i="3"/>
  <c r="G172" i="3"/>
  <c r="D155" i="3"/>
  <c r="K155" i="3" s="1"/>
  <c r="F155" i="3"/>
  <c r="E155" i="3"/>
  <c r="H155" i="3"/>
  <c r="G155" i="3"/>
  <c r="D138" i="3"/>
  <c r="K138" i="3" s="1"/>
  <c r="E138" i="3"/>
  <c r="F138" i="3"/>
  <c r="G138" i="3"/>
  <c r="H138" i="3"/>
  <c r="D122" i="3"/>
  <c r="K122" i="3" s="1"/>
  <c r="F122" i="3"/>
  <c r="G122" i="3"/>
  <c r="E122" i="3"/>
  <c r="H122" i="3"/>
  <c r="D106" i="3"/>
  <c r="K106" i="3" s="1"/>
  <c r="F106" i="3"/>
  <c r="G106" i="3"/>
  <c r="E106" i="3"/>
  <c r="H106" i="3"/>
  <c r="D90" i="3"/>
  <c r="K90" i="3" s="1"/>
  <c r="H90" i="3"/>
  <c r="G90" i="3"/>
  <c r="F90" i="3"/>
  <c r="E90" i="3"/>
  <c r="D68" i="3"/>
  <c r="D254" i="3"/>
  <c r="K254" i="3" s="1"/>
  <c r="E254" i="3"/>
  <c r="F254" i="3"/>
  <c r="H254" i="3"/>
  <c r="G254" i="3"/>
  <c r="D238" i="3"/>
  <c r="K238" i="3" s="1"/>
  <c r="E238" i="3"/>
  <c r="F238" i="3"/>
  <c r="H238" i="3"/>
  <c r="G238" i="3"/>
  <c r="D222" i="3"/>
  <c r="K222" i="3" s="1"/>
  <c r="E222" i="3"/>
  <c r="F222" i="3"/>
  <c r="H222" i="3"/>
  <c r="G222" i="3"/>
  <c r="D206" i="3"/>
  <c r="K206" i="3" s="1"/>
  <c r="E206" i="3"/>
  <c r="F206" i="3"/>
  <c r="H206" i="3"/>
  <c r="G206" i="3"/>
  <c r="D181" i="3"/>
  <c r="K181" i="3" s="1"/>
  <c r="F181" i="3"/>
  <c r="H181" i="3"/>
  <c r="G181" i="3"/>
  <c r="E181" i="3"/>
  <c r="D162" i="3"/>
  <c r="K162" i="3" s="1"/>
  <c r="H162" i="3"/>
  <c r="F162" i="3"/>
  <c r="E162" i="3"/>
  <c r="G162" i="3"/>
  <c r="D147" i="3"/>
  <c r="K147" i="3" s="1"/>
  <c r="H147" i="3"/>
  <c r="F147" i="3"/>
  <c r="E147" i="3"/>
  <c r="G147" i="3"/>
  <c r="D131" i="3"/>
  <c r="K131" i="3" s="1"/>
  <c r="H131" i="3"/>
  <c r="F131" i="3"/>
  <c r="E131" i="3"/>
  <c r="G131" i="3"/>
  <c r="D115" i="3"/>
  <c r="K115" i="3" s="1"/>
  <c r="F115" i="3"/>
  <c r="H115" i="3"/>
  <c r="E115" i="3"/>
  <c r="G115" i="3"/>
  <c r="D99" i="3"/>
  <c r="K99" i="3" s="1"/>
  <c r="E99" i="3"/>
  <c r="F99" i="3"/>
  <c r="H99" i="3"/>
  <c r="G99" i="3"/>
  <c r="D83" i="3"/>
  <c r="K83" i="3" s="1"/>
  <c r="E83" i="3"/>
  <c r="F83" i="3"/>
  <c r="H83" i="3"/>
  <c r="G83" i="3"/>
  <c r="D364" i="3"/>
  <c r="K364" i="3" s="1"/>
  <c r="E364" i="3"/>
  <c r="H364" i="3"/>
  <c r="G364" i="3"/>
  <c r="F364" i="3"/>
  <c r="D434" i="3"/>
  <c r="K434" i="3" s="1"/>
  <c r="G434" i="3"/>
  <c r="F434" i="3"/>
  <c r="E434" i="3"/>
  <c r="H434" i="3"/>
  <c r="G492" i="3"/>
  <c r="D492" i="3"/>
  <c r="K492" i="3" s="1"/>
  <c r="H492" i="3"/>
  <c r="F492" i="3"/>
  <c r="E492" i="3"/>
  <c r="D152" i="3"/>
  <c r="K152" i="3" s="1"/>
  <c r="F152" i="3"/>
  <c r="H152" i="3"/>
  <c r="E152" i="3"/>
  <c r="G152" i="3"/>
  <c r="D456" i="3"/>
  <c r="K456" i="3" s="1"/>
  <c r="G456" i="3"/>
  <c r="F456" i="3"/>
  <c r="H456" i="3"/>
  <c r="E456" i="3"/>
  <c r="E424" i="3"/>
  <c r="D424" i="3"/>
  <c r="K424" i="3" s="1"/>
  <c r="G424" i="3"/>
  <c r="H424" i="3"/>
  <c r="F424" i="3"/>
  <c r="D392" i="3"/>
  <c r="K392" i="3" s="1"/>
  <c r="F392" i="3"/>
  <c r="H392" i="3"/>
  <c r="E392" i="3"/>
  <c r="G392" i="3"/>
  <c r="D371" i="3"/>
  <c r="K371" i="3" s="1"/>
  <c r="G371" i="3"/>
  <c r="F371" i="3"/>
  <c r="E371" i="3"/>
  <c r="H371" i="3"/>
  <c r="D291" i="3"/>
  <c r="K291" i="3" s="1"/>
  <c r="G291" i="3"/>
  <c r="F291" i="3"/>
  <c r="H291" i="3"/>
  <c r="E291" i="3"/>
  <c r="D314" i="3"/>
  <c r="K314" i="3" s="1"/>
  <c r="F314" i="3"/>
  <c r="E314" i="3"/>
  <c r="G314" i="3"/>
  <c r="H314" i="3"/>
  <c r="D204" i="3"/>
  <c r="K204" i="3" s="1"/>
  <c r="F204" i="3"/>
  <c r="E204" i="3"/>
  <c r="H204" i="3"/>
  <c r="G204" i="3"/>
  <c r="D462" i="3"/>
  <c r="K462" i="3" s="1"/>
  <c r="G462" i="3"/>
  <c r="E462" i="3"/>
  <c r="H462" i="3"/>
  <c r="F462" i="3"/>
  <c r="D414" i="3"/>
  <c r="K414" i="3" s="1"/>
  <c r="F414" i="3"/>
  <c r="H414" i="3"/>
  <c r="G414" i="3"/>
  <c r="E414" i="3"/>
  <c r="D17" i="2"/>
  <c r="F23" i="1" s="1"/>
  <c r="D218" i="3"/>
  <c r="K218" i="3" s="1"/>
  <c r="E218" i="3"/>
  <c r="F218" i="3"/>
  <c r="H218" i="3"/>
  <c r="G218" i="3"/>
  <c r="D381" i="3"/>
  <c r="K381" i="3" s="1"/>
  <c r="E381" i="3"/>
  <c r="G381" i="3"/>
  <c r="H381" i="3"/>
  <c r="F381" i="3"/>
  <c r="D413" i="3"/>
  <c r="K413" i="3" s="1"/>
  <c r="H413" i="3"/>
  <c r="G413" i="3"/>
  <c r="F413" i="3"/>
  <c r="E413" i="3"/>
  <c r="D445" i="3"/>
  <c r="K445" i="3" s="1"/>
  <c r="G445" i="3"/>
  <c r="E445" i="3"/>
  <c r="F445" i="3"/>
  <c r="H445" i="3"/>
  <c r="D475" i="3"/>
  <c r="K475" i="3" s="1"/>
  <c r="H475" i="3"/>
  <c r="G475" i="3"/>
  <c r="E475" i="3"/>
  <c r="F475" i="3"/>
  <c r="D351" i="3"/>
  <c r="K351" i="3" s="1"/>
  <c r="E351" i="3"/>
  <c r="F351" i="3"/>
  <c r="H351" i="3"/>
  <c r="G351" i="3"/>
  <c r="D265" i="3"/>
  <c r="K265" i="3" s="1"/>
  <c r="H265" i="3"/>
  <c r="E265" i="3"/>
  <c r="F265" i="3"/>
  <c r="G265" i="3"/>
  <c r="D470" i="3"/>
  <c r="K470" i="3" s="1"/>
  <c r="H470" i="3"/>
  <c r="G470" i="3"/>
  <c r="E470" i="3"/>
  <c r="F470" i="3"/>
  <c r="D454" i="3"/>
  <c r="K454" i="3" s="1"/>
  <c r="E454" i="3"/>
  <c r="H454" i="3"/>
  <c r="F454" i="3"/>
  <c r="G454" i="3"/>
  <c r="D438" i="3"/>
  <c r="K438" i="3" s="1"/>
  <c r="F438" i="3"/>
  <c r="E438" i="3"/>
  <c r="G438" i="3"/>
  <c r="H438" i="3"/>
  <c r="D422" i="3"/>
  <c r="K422" i="3" s="1"/>
  <c r="H422" i="3"/>
  <c r="F422" i="3"/>
  <c r="E422" i="3"/>
  <c r="G422" i="3"/>
  <c r="D406" i="3"/>
  <c r="K406" i="3" s="1"/>
  <c r="G406" i="3"/>
  <c r="F406" i="3"/>
  <c r="E406" i="3"/>
  <c r="H406" i="3"/>
  <c r="D390" i="3"/>
  <c r="K390" i="3" s="1"/>
  <c r="F390" i="3"/>
  <c r="E390" i="3"/>
  <c r="G390" i="3"/>
  <c r="H390" i="3"/>
  <c r="D368" i="3"/>
  <c r="K368" i="3" s="1"/>
  <c r="E368" i="3"/>
  <c r="G368" i="3"/>
  <c r="H368" i="3"/>
  <c r="F368" i="3"/>
  <c r="D336" i="3"/>
  <c r="K336" i="3" s="1"/>
  <c r="E336" i="3"/>
  <c r="F336" i="3"/>
  <c r="G336" i="3"/>
  <c r="H336" i="3"/>
  <c r="D270" i="3"/>
  <c r="K270" i="3" s="1"/>
  <c r="E270" i="3"/>
  <c r="F270" i="3"/>
  <c r="G270" i="3"/>
  <c r="H270" i="3"/>
  <c r="D335" i="3"/>
  <c r="K335" i="3" s="1"/>
  <c r="E335" i="3"/>
  <c r="G335" i="3"/>
  <c r="H335" i="3"/>
  <c r="F335" i="3"/>
  <c r="D304" i="3"/>
  <c r="K304" i="3" s="1"/>
  <c r="F304" i="3"/>
  <c r="G304" i="3"/>
  <c r="E304" i="3"/>
  <c r="H304" i="3"/>
  <c r="D127" i="3"/>
  <c r="K127" i="3" s="1"/>
  <c r="H127" i="3"/>
  <c r="F127" i="3"/>
  <c r="E127" i="3"/>
  <c r="G127" i="3"/>
  <c r="D489" i="3"/>
  <c r="K489" i="3" s="1"/>
  <c r="E489" i="3"/>
  <c r="G489" i="3"/>
  <c r="H489" i="3"/>
  <c r="F489" i="3"/>
  <c r="D473" i="3"/>
  <c r="K473" i="3" s="1"/>
  <c r="H473" i="3"/>
  <c r="G473" i="3"/>
  <c r="F473" i="3"/>
  <c r="E473" i="3"/>
  <c r="D457" i="3"/>
  <c r="K457" i="3" s="1"/>
  <c r="G457" i="3"/>
  <c r="F457" i="3"/>
  <c r="H457" i="3"/>
  <c r="E457" i="3"/>
  <c r="D441" i="3"/>
  <c r="K441" i="3" s="1"/>
  <c r="F441" i="3"/>
  <c r="H441" i="3"/>
  <c r="G441" i="3"/>
  <c r="E441" i="3"/>
  <c r="D425" i="3"/>
  <c r="K425" i="3" s="1"/>
  <c r="E425" i="3"/>
  <c r="H425" i="3"/>
  <c r="F425" i="3"/>
  <c r="G425" i="3"/>
  <c r="D409" i="3"/>
  <c r="K409" i="3" s="1"/>
  <c r="G409" i="3"/>
  <c r="E409" i="3"/>
  <c r="F409" i="3"/>
  <c r="H409" i="3"/>
  <c r="D393" i="3"/>
  <c r="K393" i="3" s="1"/>
  <c r="G393" i="3"/>
  <c r="F393" i="3"/>
  <c r="H393" i="3"/>
  <c r="E393" i="3"/>
  <c r="D377" i="3"/>
  <c r="K377" i="3" s="1"/>
  <c r="H377" i="3"/>
  <c r="G377" i="3"/>
  <c r="F377" i="3"/>
  <c r="E377" i="3"/>
  <c r="D345" i="3"/>
  <c r="K345" i="3" s="1"/>
  <c r="H345" i="3"/>
  <c r="E345" i="3"/>
  <c r="G345" i="3"/>
  <c r="F345" i="3"/>
  <c r="D313" i="3"/>
  <c r="K313" i="3" s="1"/>
  <c r="E313" i="3"/>
  <c r="F313" i="3"/>
  <c r="H313" i="3"/>
  <c r="G313" i="3"/>
  <c r="D161" i="3"/>
  <c r="K161" i="3" s="1"/>
  <c r="F161" i="3"/>
  <c r="G161" i="3"/>
  <c r="E161" i="3"/>
  <c r="H161" i="3"/>
  <c r="D300" i="3"/>
  <c r="K300" i="3" s="1"/>
  <c r="H300" i="3"/>
  <c r="F300" i="3"/>
  <c r="G300" i="3"/>
  <c r="E300" i="3"/>
  <c r="D284" i="3"/>
  <c r="K284" i="3" s="1"/>
  <c r="F284" i="3"/>
  <c r="G284" i="3"/>
  <c r="E284" i="3"/>
  <c r="H284" i="3"/>
  <c r="D268" i="3"/>
  <c r="K268" i="3" s="1"/>
  <c r="F268" i="3"/>
  <c r="H268" i="3"/>
  <c r="E268" i="3"/>
  <c r="G268" i="3"/>
  <c r="D223" i="3"/>
  <c r="K223" i="3" s="1"/>
  <c r="E223" i="3"/>
  <c r="F223" i="3"/>
  <c r="H223" i="3"/>
  <c r="G223" i="3"/>
  <c r="D178" i="3"/>
  <c r="K178" i="3" s="1"/>
  <c r="E178" i="3"/>
  <c r="F178" i="3"/>
  <c r="H178" i="3"/>
  <c r="G178" i="3"/>
  <c r="D98" i="3"/>
  <c r="K98" i="3" s="1"/>
  <c r="E98" i="3"/>
  <c r="G98" i="3"/>
  <c r="F98" i="3"/>
  <c r="H98" i="3"/>
  <c r="D369" i="3"/>
  <c r="K369" i="3" s="1"/>
  <c r="E369" i="3"/>
  <c r="H369" i="3"/>
  <c r="F369" i="3"/>
  <c r="G369" i="3"/>
  <c r="D353" i="3"/>
  <c r="K353" i="3" s="1"/>
  <c r="H353" i="3"/>
  <c r="F353" i="3"/>
  <c r="G353" i="3"/>
  <c r="E353" i="3"/>
  <c r="D337" i="3"/>
  <c r="K337" i="3" s="1"/>
  <c r="G337" i="3"/>
  <c r="E337" i="3"/>
  <c r="F337" i="3"/>
  <c r="H337" i="3"/>
  <c r="D321" i="3"/>
  <c r="K321" i="3" s="1"/>
  <c r="H321" i="3"/>
  <c r="F321" i="3"/>
  <c r="G321" i="3"/>
  <c r="E321" i="3"/>
  <c r="D305" i="3"/>
  <c r="K305" i="3" s="1"/>
  <c r="H305" i="3"/>
  <c r="E305" i="3"/>
  <c r="F305" i="3"/>
  <c r="G305" i="3"/>
  <c r="D289" i="3"/>
  <c r="K289" i="3" s="1"/>
  <c r="H289" i="3"/>
  <c r="E289" i="3"/>
  <c r="G289" i="3"/>
  <c r="F289" i="3"/>
  <c r="D273" i="3"/>
  <c r="K273" i="3" s="1"/>
  <c r="H273" i="3"/>
  <c r="E273" i="3"/>
  <c r="G273" i="3"/>
  <c r="F273" i="3"/>
  <c r="D250" i="3"/>
  <c r="K250" i="3" s="1"/>
  <c r="E250" i="3"/>
  <c r="F250" i="3"/>
  <c r="H250" i="3"/>
  <c r="G250" i="3"/>
  <c r="D193" i="3"/>
  <c r="K193" i="3" s="1"/>
  <c r="H193" i="3"/>
  <c r="F193" i="3"/>
  <c r="G193" i="3"/>
  <c r="E193" i="3"/>
  <c r="D146" i="3"/>
  <c r="K146" i="3" s="1"/>
  <c r="F146" i="3"/>
  <c r="E146" i="3"/>
  <c r="G146" i="3"/>
  <c r="H146" i="3"/>
  <c r="D82" i="3"/>
  <c r="K82" i="3" s="1"/>
  <c r="G82" i="3"/>
  <c r="F82" i="3"/>
  <c r="E82" i="3"/>
  <c r="H82" i="3"/>
  <c r="D370" i="3"/>
  <c r="K370" i="3" s="1"/>
  <c r="F370" i="3"/>
  <c r="G370" i="3"/>
  <c r="E370" i="3"/>
  <c r="H370" i="3"/>
  <c r="D354" i="3"/>
  <c r="K354" i="3" s="1"/>
  <c r="E354" i="3"/>
  <c r="H354" i="3"/>
  <c r="G354" i="3"/>
  <c r="F354" i="3"/>
  <c r="D338" i="3"/>
  <c r="K338" i="3" s="1"/>
  <c r="E338" i="3"/>
  <c r="H338" i="3"/>
  <c r="F338" i="3"/>
  <c r="G338" i="3"/>
  <c r="D322" i="3"/>
  <c r="K322" i="3" s="1"/>
  <c r="E322" i="3"/>
  <c r="F322" i="3"/>
  <c r="G322" i="3"/>
  <c r="H322" i="3"/>
  <c r="D306" i="3"/>
  <c r="K306" i="3" s="1"/>
  <c r="H306" i="3"/>
  <c r="E306" i="3"/>
  <c r="G306" i="3"/>
  <c r="F306" i="3"/>
  <c r="D290" i="3"/>
  <c r="K290" i="3" s="1"/>
  <c r="F290" i="3"/>
  <c r="H290" i="3"/>
  <c r="G290" i="3"/>
  <c r="E290" i="3"/>
  <c r="D274" i="3"/>
  <c r="K274" i="3" s="1"/>
  <c r="F274" i="3"/>
  <c r="H274" i="3"/>
  <c r="G274" i="3"/>
  <c r="E274" i="3"/>
  <c r="D255" i="3"/>
  <c r="K255" i="3" s="1"/>
  <c r="E255" i="3"/>
  <c r="F255" i="3"/>
  <c r="H255" i="3"/>
  <c r="G255" i="3"/>
  <c r="D191" i="3"/>
  <c r="K191" i="3" s="1"/>
  <c r="E191" i="3"/>
  <c r="F191" i="3"/>
  <c r="H191" i="3"/>
  <c r="G191" i="3"/>
  <c r="D143" i="3"/>
  <c r="K143" i="3" s="1"/>
  <c r="H143" i="3"/>
  <c r="E143" i="3"/>
  <c r="F143" i="3"/>
  <c r="G143" i="3"/>
  <c r="D79" i="3"/>
  <c r="K79" i="3" s="1"/>
  <c r="F79" i="3"/>
  <c r="H79" i="3"/>
  <c r="E79" i="3"/>
  <c r="G79" i="3"/>
  <c r="D246" i="3"/>
  <c r="K246" i="3" s="1"/>
  <c r="F246" i="3"/>
  <c r="H246" i="3"/>
  <c r="E246" i="3"/>
  <c r="G246" i="3"/>
  <c r="D230" i="3"/>
  <c r="K230" i="3" s="1"/>
  <c r="F230" i="3"/>
  <c r="H230" i="3"/>
  <c r="E230" i="3"/>
  <c r="G230" i="3"/>
  <c r="D214" i="3"/>
  <c r="K214" i="3" s="1"/>
  <c r="F214" i="3"/>
  <c r="H214" i="3"/>
  <c r="E214" i="3"/>
  <c r="G214" i="3"/>
  <c r="D198" i="3"/>
  <c r="K198" i="3" s="1"/>
  <c r="F198" i="3"/>
  <c r="H198" i="3"/>
  <c r="E198" i="3"/>
  <c r="G198" i="3"/>
  <c r="D170" i="3"/>
  <c r="K170" i="3" s="1"/>
  <c r="E170" i="3"/>
  <c r="F170" i="3"/>
  <c r="H170" i="3"/>
  <c r="G170" i="3"/>
  <c r="D156" i="3"/>
  <c r="K156" i="3" s="1"/>
  <c r="H156" i="3"/>
  <c r="E156" i="3"/>
  <c r="F156" i="3"/>
  <c r="G156" i="3"/>
  <c r="D139" i="3"/>
  <c r="K139" i="3" s="1"/>
  <c r="H139" i="3"/>
  <c r="F139" i="3"/>
  <c r="E139" i="3"/>
  <c r="G139" i="3"/>
  <c r="D123" i="3"/>
  <c r="K123" i="3" s="1"/>
  <c r="F123" i="3"/>
  <c r="H123" i="3"/>
  <c r="E123" i="3"/>
  <c r="G123" i="3"/>
  <c r="D107" i="3"/>
  <c r="K107" i="3" s="1"/>
  <c r="E107" i="3"/>
  <c r="F107" i="3"/>
  <c r="H107" i="3"/>
  <c r="G107" i="3"/>
  <c r="D91" i="3"/>
  <c r="K91" i="3" s="1"/>
  <c r="E91" i="3"/>
  <c r="F91" i="3"/>
  <c r="H91" i="3"/>
  <c r="G91" i="3"/>
  <c r="D71" i="3"/>
  <c r="D253" i="3"/>
  <c r="K253" i="3" s="1"/>
  <c r="H253" i="3"/>
  <c r="F253" i="3"/>
  <c r="E253" i="3"/>
  <c r="G253" i="3"/>
  <c r="D237" i="3"/>
  <c r="K237" i="3" s="1"/>
  <c r="H237" i="3"/>
  <c r="F237" i="3"/>
  <c r="E237" i="3"/>
  <c r="G237" i="3"/>
  <c r="D221" i="3"/>
  <c r="K221" i="3" s="1"/>
  <c r="H221" i="3"/>
  <c r="F221" i="3"/>
  <c r="E221" i="3"/>
  <c r="G221" i="3"/>
  <c r="D205" i="3"/>
  <c r="K205" i="3" s="1"/>
  <c r="H205" i="3"/>
  <c r="F205" i="3"/>
  <c r="E205" i="3"/>
  <c r="G205" i="3"/>
  <c r="D192" i="3"/>
  <c r="K192" i="3" s="1"/>
  <c r="E192" i="3"/>
  <c r="H192" i="3"/>
  <c r="F192" i="3"/>
  <c r="G192" i="3"/>
  <c r="D184" i="3"/>
  <c r="K184" i="3" s="1"/>
  <c r="H184" i="3"/>
  <c r="E184" i="3"/>
  <c r="F184" i="3"/>
  <c r="G184" i="3"/>
  <c r="D167" i="3"/>
  <c r="K167" i="3" s="1"/>
  <c r="H167" i="3"/>
  <c r="E167" i="3"/>
  <c r="F167" i="3"/>
  <c r="G167" i="3"/>
  <c r="D153" i="3"/>
  <c r="K153" i="3" s="1"/>
  <c r="F153" i="3"/>
  <c r="E153" i="3"/>
  <c r="G153" i="3"/>
  <c r="H153" i="3"/>
  <c r="D135" i="3"/>
  <c r="K135" i="3" s="1"/>
  <c r="H135" i="3"/>
  <c r="E135" i="3"/>
  <c r="F135" i="3"/>
  <c r="G135" i="3"/>
  <c r="D119" i="3"/>
  <c r="K119" i="3" s="1"/>
  <c r="E119" i="3"/>
  <c r="F119" i="3"/>
  <c r="H119" i="3"/>
  <c r="G119" i="3"/>
  <c r="D103" i="3"/>
  <c r="K103" i="3" s="1"/>
  <c r="H103" i="3"/>
  <c r="E103" i="3"/>
  <c r="F103" i="3"/>
  <c r="G103" i="3"/>
  <c r="D87" i="3"/>
  <c r="K87" i="3" s="1"/>
  <c r="E87" i="3"/>
  <c r="F87" i="3"/>
  <c r="H87" i="3"/>
  <c r="G87" i="3"/>
  <c r="D63" i="3"/>
  <c r="D249" i="3"/>
  <c r="K249" i="3" s="1"/>
  <c r="H249" i="3"/>
  <c r="E249" i="3"/>
  <c r="F249" i="3"/>
  <c r="G249" i="3"/>
  <c r="D233" i="3"/>
  <c r="K233" i="3" s="1"/>
  <c r="H233" i="3"/>
  <c r="E233" i="3"/>
  <c r="F233" i="3"/>
  <c r="G233" i="3"/>
  <c r="D217" i="3"/>
  <c r="K217" i="3" s="1"/>
  <c r="H217" i="3"/>
  <c r="E217" i="3"/>
  <c r="F217" i="3"/>
  <c r="G217" i="3"/>
  <c r="D201" i="3"/>
  <c r="K201" i="3" s="1"/>
  <c r="H201" i="3"/>
  <c r="G201" i="3"/>
  <c r="E201" i="3"/>
  <c r="F201" i="3"/>
  <c r="D176" i="3"/>
  <c r="K176" i="3" s="1"/>
  <c r="E176" i="3"/>
  <c r="F176" i="3"/>
  <c r="H176" i="3"/>
  <c r="G176" i="3"/>
  <c r="D159" i="3"/>
  <c r="K159" i="3" s="1"/>
  <c r="E159" i="3"/>
  <c r="H159" i="3"/>
  <c r="F159" i="3"/>
  <c r="G159" i="3"/>
  <c r="D144" i="3"/>
  <c r="K144" i="3" s="1"/>
  <c r="F144" i="3"/>
  <c r="H144" i="3"/>
  <c r="E144" i="3"/>
  <c r="G144" i="3"/>
  <c r="D128" i="3"/>
  <c r="K128" i="3" s="1"/>
  <c r="E128" i="3"/>
  <c r="F128" i="3"/>
  <c r="H128" i="3"/>
  <c r="G128" i="3"/>
  <c r="D112" i="3"/>
  <c r="K112" i="3" s="1"/>
  <c r="E112" i="3"/>
  <c r="F112" i="3"/>
  <c r="H112" i="3"/>
  <c r="G112" i="3"/>
  <c r="D96" i="3"/>
  <c r="K96" i="3" s="1"/>
  <c r="F96" i="3"/>
  <c r="H96" i="3"/>
  <c r="E96" i="3"/>
  <c r="G96" i="3"/>
  <c r="D80" i="3"/>
  <c r="K80" i="3" s="1"/>
  <c r="F80" i="3"/>
  <c r="H80" i="3"/>
  <c r="E80" i="3"/>
  <c r="G80" i="3"/>
  <c r="AT14" i="4"/>
  <c r="F12" i="2"/>
  <c r="AU14" i="4" s="1"/>
  <c r="D65" i="3"/>
  <c r="D78" i="3"/>
  <c r="K78" i="3" s="1"/>
  <c r="H78" i="3"/>
  <c r="F78" i="3"/>
  <c r="G78" i="3"/>
  <c r="E78" i="3"/>
  <c r="AE11" i="4"/>
  <c r="AC16" i="4"/>
  <c r="D77" i="3"/>
  <c r="K77" i="3" s="1"/>
  <c r="D61" i="3"/>
  <c r="D74" i="3"/>
  <c r="D58" i="3"/>
  <c r="D62" i="3"/>
  <c r="AJ14" i="4"/>
  <c r="AS16" i="4"/>
  <c r="E14" i="2"/>
  <c r="D73" i="3"/>
  <c r="D70" i="3"/>
  <c r="D69" i="3"/>
  <c r="D66" i="3"/>
  <c r="AE16" i="4"/>
  <c r="E11" i="2"/>
  <c r="AJ13" i="4"/>
  <c r="C24" i="2"/>
  <c r="AS19" i="4"/>
  <c r="AS15" i="4"/>
  <c r="AE12" i="4"/>
  <c r="AS13" i="4"/>
  <c r="D25" i="2"/>
  <c r="AS23" i="4" s="1"/>
  <c r="F13" i="2"/>
  <c r="AU15" i="4" s="1"/>
  <c r="AE10" i="4"/>
  <c r="AS10" i="4"/>
  <c r="D24" i="2"/>
  <c r="AK13" i="4"/>
  <c r="AT35" i="4" l="1"/>
  <c r="C26" i="2"/>
  <c r="AJ15" i="4" s="1"/>
  <c r="F7" i="2"/>
  <c r="F8" i="2" s="1"/>
  <c r="F31" i="2"/>
  <c r="F37" i="2" s="1"/>
  <c r="AT9" i="4"/>
  <c r="AK14" i="4"/>
  <c r="D19" i="2"/>
  <c r="AT29" i="4"/>
  <c r="G15" i="2"/>
  <c r="AV17" i="4" s="1"/>
  <c r="G52" i="2"/>
  <c r="H52" i="2" s="1"/>
  <c r="AT10" i="4"/>
  <c r="K70" i="3"/>
  <c r="K61" i="3"/>
  <c r="K71" i="3"/>
  <c r="K60" i="3"/>
  <c r="K75" i="3"/>
  <c r="K62" i="3"/>
  <c r="K65" i="3"/>
  <c r="K67" i="3"/>
  <c r="K64" i="3"/>
  <c r="K73" i="3"/>
  <c r="K66" i="3"/>
  <c r="K58" i="3"/>
  <c r="K69" i="3"/>
  <c r="K74" i="3"/>
  <c r="K63" i="3"/>
  <c r="K68" i="3"/>
  <c r="K59" i="3"/>
  <c r="K72" i="3"/>
  <c r="G6" i="2"/>
  <c r="F16" i="2"/>
  <c r="AU18" i="4" s="1"/>
  <c r="E24" i="2"/>
  <c r="AT22" i="4" s="1"/>
  <c r="E17" i="2"/>
  <c r="AT19" i="4" s="1"/>
  <c r="G12" i="2"/>
  <c r="AV14" i="4" s="1"/>
  <c r="G13" i="2"/>
  <c r="AV15" i="4" s="1"/>
  <c r="AT16" i="4"/>
  <c r="F14" i="2"/>
  <c r="AT13" i="4"/>
  <c r="F11" i="2"/>
  <c r="AS22" i="4"/>
  <c r="D26" i="2"/>
  <c r="AU35" i="4" l="1"/>
  <c r="F74" i="2"/>
  <c r="AU9" i="4"/>
  <c r="G7" i="2"/>
  <c r="H7" i="2" s="1"/>
  <c r="AW9" i="4" s="1"/>
  <c r="AU29" i="4"/>
  <c r="H15" i="2"/>
  <c r="AW17" i="4" s="1"/>
  <c r="E19" i="2"/>
  <c r="H13" i="2"/>
  <c r="AW15" i="4" s="1"/>
  <c r="H6" i="2"/>
  <c r="G31" i="2"/>
  <c r="AV8" i="4"/>
  <c r="AU10" i="4"/>
  <c r="G16" i="2"/>
  <c r="AV18" i="4" s="1"/>
  <c r="F24" i="2"/>
  <c r="AU22" i="4" s="1"/>
  <c r="E25" i="2"/>
  <c r="AT23" i="4" s="1"/>
  <c r="H12" i="2"/>
  <c r="AW14" i="4" s="1"/>
  <c r="F17" i="2"/>
  <c r="AU19" i="4" s="1"/>
  <c r="AU16" i="4"/>
  <c r="G14" i="2"/>
  <c r="AU13" i="4"/>
  <c r="G11" i="2"/>
  <c r="AS24" i="4"/>
  <c r="AK15" i="4"/>
  <c r="I52" i="2"/>
  <c r="AV9" i="4" l="1"/>
  <c r="G8" i="2"/>
  <c r="G24" i="2" s="1"/>
  <c r="AV22" i="4" s="1"/>
  <c r="H8" i="2"/>
  <c r="AW10" i="4" s="1"/>
  <c r="I7" i="2"/>
  <c r="J7" i="2" s="1"/>
  <c r="I15" i="2"/>
  <c r="AV29" i="4"/>
  <c r="G37" i="2"/>
  <c r="I13" i="2"/>
  <c r="J13" i="2" s="1"/>
  <c r="I6" i="2"/>
  <c r="AW8" i="4"/>
  <c r="F19" i="2"/>
  <c r="H31" i="2"/>
  <c r="E26" i="2"/>
  <c r="H16" i="2"/>
  <c r="I12" i="2"/>
  <c r="J12" i="2" s="1"/>
  <c r="G17" i="2"/>
  <c r="AV19" i="4" s="1"/>
  <c r="F25" i="2"/>
  <c r="AV16" i="4"/>
  <c r="H14" i="2"/>
  <c r="AV13" i="4"/>
  <c r="H11" i="2"/>
  <c r="J15" i="2"/>
  <c r="J52" i="2"/>
  <c r="AV10" i="4" l="1"/>
  <c r="H24" i="2"/>
  <c r="AW22" i="4" s="1"/>
  <c r="AV35" i="4"/>
  <c r="G81" i="2"/>
  <c r="I8" i="2"/>
  <c r="I24" i="2" s="1"/>
  <c r="AW29" i="4"/>
  <c r="H37" i="2"/>
  <c r="I31" i="2"/>
  <c r="I37" i="2" s="1"/>
  <c r="I95" i="2" s="1"/>
  <c r="J6" i="2"/>
  <c r="J8" i="2" s="1"/>
  <c r="AT24" i="4"/>
  <c r="I16" i="2"/>
  <c r="G19" i="2"/>
  <c r="AW18" i="4"/>
  <c r="G25" i="2"/>
  <c r="AV23" i="4" s="1"/>
  <c r="AU23" i="4"/>
  <c r="F26" i="2"/>
  <c r="H17" i="2"/>
  <c r="H19" i="2" s="1"/>
  <c r="AW16" i="4"/>
  <c r="I14" i="2"/>
  <c r="J14" i="2" s="1"/>
  <c r="K14" i="2" s="1"/>
  <c r="AW13" i="4"/>
  <c r="I11" i="2"/>
  <c r="J11" i="2" s="1"/>
  <c r="K11" i="2" s="1"/>
  <c r="K7" i="2"/>
  <c r="K15" i="2"/>
  <c r="K52" i="2"/>
  <c r="K12" i="2"/>
  <c r="K13" i="2"/>
  <c r="AW35" i="4" l="1"/>
  <c r="H88" i="2"/>
  <c r="J31" i="2"/>
  <c r="J37" i="2" s="1"/>
  <c r="J102" i="2" s="1"/>
  <c r="K6" i="2"/>
  <c r="K8" i="2" s="1"/>
  <c r="J16" i="2"/>
  <c r="H25" i="2"/>
  <c r="AW23" i="4" s="1"/>
  <c r="G26" i="2"/>
  <c r="AW19" i="4"/>
  <c r="AU24" i="4"/>
  <c r="I17" i="2"/>
  <c r="I19" i="2" s="1"/>
  <c r="J24" i="2"/>
  <c r="L7" i="2"/>
  <c r="L11" i="2"/>
  <c r="L15" i="2"/>
  <c r="L52" i="2"/>
  <c r="L13" i="2"/>
  <c r="L14" i="2"/>
  <c r="L12" i="2"/>
  <c r="K31" i="2" l="1"/>
  <c r="K37" i="2" s="1"/>
  <c r="K109" i="2" s="1"/>
  <c r="L6" i="2"/>
  <c r="L8" i="2" s="1"/>
  <c r="K16" i="2"/>
  <c r="K17" i="2" s="1"/>
  <c r="K25" i="2" s="1"/>
  <c r="J17" i="2"/>
  <c r="J19" i="2" s="1"/>
  <c r="H26" i="2"/>
  <c r="I25" i="2"/>
  <c r="I26" i="2" s="1"/>
  <c r="L31" i="2"/>
  <c r="L37" i="2" s="1"/>
  <c r="L116" i="2" s="1"/>
  <c r="AV24" i="4"/>
  <c r="M7" i="2"/>
  <c r="AL12" i="4" s="1"/>
  <c r="M11" i="2"/>
  <c r="AX13" i="4" s="1"/>
  <c r="M15" i="2"/>
  <c r="AX17" i="4" s="1"/>
  <c r="M52" i="2"/>
  <c r="M12" i="2"/>
  <c r="AX14" i="4" s="1"/>
  <c r="M13" i="2"/>
  <c r="AX15" i="4" s="1"/>
  <c r="M14" i="2"/>
  <c r="AX16" i="4" s="1"/>
  <c r="K24" i="2"/>
  <c r="M6" i="2" l="1"/>
  <c r="AL11" i="4" s="1"/>
  <c r="K26" i="2"/>
  <c r="L16" i="2"/>
  <c r="L17" i="2" s="1"/>
  <c r="L25" i="2" s="1"/>
  <c r="K19" i="2"/>
  <c r="J25" i="2"/>
  <c r="J26" i="2" s="1"/>
  <c r="AW24" i="4"/>
  <c r="M8" i="2"/>
  <c r="AL13" i="4" s="1"/>
  <c r="AX9" i="4"/>
  <c r="M31" i="2"/>
  <c r="M37" i="2" s="1"/>
  <c r="N7" i="2"/>
  <c r="N11" i="2"/>
  <c r="N15" i="2"/>
  <c r="N52" i="2"/>
  <c r="N14" i="2"/>
  <c r="N12" i="2"/>
  <c r="N6" i="2"/>
  <c r="N13" i="2"/>
  <c r="AX8" i="4"/>
  <c r="L24" i="2"/>
  <c r="AX35" i="4" l="1"/>
  <c r="M123" i="2"/>
  <c r="L26" i="2"/>
  <c r="M16" i="2"/>
  <c r="M17" i="2" s="1"/>
  <c r="AL14" i="4" s="1"/>
  <c r="L19" i="2"/>
  <c r="N8" i="2"/>
  <c r="AX29" i="4"/>
  <c r="AX10" i="4"/>
  <c r="N31" i="2"/>
  <c r="N37" i="2" s="1"/>
  <c r="N130" i="2" s="1"/>
  <c r="M24" i="2"/>
  <c r="O7" i="2"/>
  <c r="O52" i="2"/>
  <c r="O13" i="2"/>
  <c r="O11" i="2"/>
  <c r="O6" i="2"/>
  <c r="O12" i="2"/>
  <c r="O14" i="2"/>
  <c r="O15" i="2"/>
  <c r="N16" i="2" l="1"/>
  <c r="N17" i="2" s="1"/>
  <c r="N25" i="2" s="1"/>
  <c r="AX18" i="4"/>
  <c r="M19" i="2"/>
  <c r="O8" i="2"/>
  <c r="O31" i="2"/>
  <c r="O37" i="2" s="1"/>
  <c r="O137" i="2" s="1"/>
  <c r="AX22" i="4"/>
  <c r="AX19" i="4"/>
  <c r="M25" i="2"/>
  <c r="AX23" i="4" s="1"/>
  <c r="P52" i="2"/>
  <c r="P13" i="2"/>
  <c r="P6" i="2"/>
  <c r="P11" i="2"/>
  <c r="P7" i="2"/>
  <c r="P12" i="2"/>
  <c r="P14" i="2"/>
  <c r="P15" i="2"/>
  <c r="N24" i="2"/>
  <c r="N19" i="2" l="1"/>
  <c r="N26" i="2"/>
  <c r="O16" i="2"/>
  <c r="O17" i="2" s="1"/>
  <c r="O25" i="2" s="1"/>
  <c r="P8" i="2"/>
  <c r="P31" i="2"/>
  <c r="P37" i="2" s="1"/>
  <c r="P144" i="2" s="1"/>
  <c r="M26" i="2"/>
  <c r="AL15" i="4" s="1"/>
  <c r="O24" i="2"/>
  <c r="Q52" i="2"/>
  <c r="Q13" i="2"/>
  <c r="Q6" i="2"/>
  <c r="Q11" i="2"/>
  <c r="Q7" i="2"/>
  <c r="Q12" i="2"/>
  <c r="Q14" i="2"/>
  <c r="Q15" i="2"/>
  <c r="O26" i="2" l="1"/>
  <c r="P16" i="2"/>
  <c r="P17" i="2" s="1"/>
  <c r="P25" i="2" s="1"/>
  <c r="O19" i="2"/>
  <c r="Q8" i="2"/>
  <c r="Q31" i="2"/>
  <c r="Q37" i="2" s="1"/>
  <c r="Q151" i="2" s="1"/>
  <c r="AX24" i="4"/>
  <c r="R52" i="2"/>
  <c r="R6" i="2"/>
  <c r="R14" i="2"/>
  <c r="R7" i="2"/>
  <c r="R11" i="2"/>
  <c r="R15" i="2"/>
  <c r="R12" i="2"/>
  <c r="R13" i="2"/>
  <c r="P24" i="2"/>
  <c r="Q16" i="2" l="1"/>
  <c r="Q17" i="2" s="1"/>
  <c r="Q25" i="2" s="1"/>
  <c r="P26" i="2"/>
  <c r="P19" i="2"/>
  <c r="R31" i="2"/>
  <c r="R37" i="2" s="1"/>
  <c r="R158" i="2" s="1"/>
  <c r="Q19" i="2"/>
  <c r="R8" i="2"/>
  <c r="S52" i="2"/>
  <c r="S6" i="2"/>
  <c r="S14" i="2"/>
  <c r="S7" i="2"/>
  <c r="S11" i="2"/>
  <c r="S15" i="2"/>
  <c r="S12" i="2"/>
  <c r="S13" i="2"/>
  <c r="Q24" i="2"/>
  <c r="Q26" i="2" s="1"/>
  <c r="R16" i="2"/>
  <c r="S31" i="2" l="1"/>
  <c r="S37" i="2" s="1"/>
  <c r="S165" i="2" s="1"/>
  <c r="R17" i="2"/>
  <c r="R19" i="2" s="1"/>
  <c r="S8" i="2"/>
  <c r="R24" i="2"/>
  <c r="S16" i="2"/>
  <c r="S17" i="2" s="1"/>
  <c r="S25" i="2" s="1"/>
  <c r="T52" i="2"/>
  <c r="T6" i="2"/>
  <c r="T14" i="2"/>
  <c r="T7" i="2"/>
  <c r="T11" i="2"/>
  <c r="T15" i="2"/>
  <c r="T12" i="2"/>
  <c r="T13" i="2"/>
  <c r="T31" i="2" l="1"/>
  <c r="T37" i="2" s="1"/>
  <c r="T172" i="2" s="1"/>
  <c r="R25" i="2"/>
  <c r="T8" i="2"/>
  <c r="S19" i="2"/>
  <c r="U52" i="2"/>
  <c r="U6" i="2"/>
  <c r="U14" i="2"/>
  <c r="U7" i="2"/>
  <c r="U11" i="2"/>
  <c r="U15" i="2"/>
  <c r="U12" i="2"/>
  <c r="U13" i="2"/>
  <c r="T16" i="2"/>
  <c r="T17" i="2" s="1"/>
  <c r="T25" i="2" s="1"/>
  <c r="S24" i="2"/>
  <c r="S26" i="2" s="1"/>
  <c r="U31" i="2" l="1"/>
  <c r="U37" i="2" s="1"/>
  <c r="U179" i="2" s="1"/>
  <c r="R26" i="2"/>
  <c r="U8" i="2"/>
  <c r="T19" i="2"/>
  <c r="T24" i="2"/>
  <c r="T26" i="2" s="1"/>
  <c r="V52" i="2"/>
  <c r="V31" i="2" s="1"/>
  <c r="V37" i="2" s="1"/>
  <c r="V186" i="2" s="1"/>
  <c r="V6" i="2"/>
  <c r="V14" i="2"/>
  <c r="V7" i="2"/>
  <c r="V11" i="2"/>
  <c r="V15" i="2"/>
  <c r="V12" i="2"/>
  <c r="V13" i="2"/>
  <c r="U16" i="2"/>
  <c r="U17" i="2" s="1"/>
  <c r="U25" i="2" s="1"/>
  <c r="V8" i="2" l="1"/>
  <c r="U19" i="2"/>
  <c r="W52" i="2"/>
  <c r="W6" i="2"/>
  <c r="AM11" i="4" s="1"/>
  <c r="W14" i="2"/>
  <c r="AY16" i="4" s="1"/>
  <c r="W7" i="2"/>
  <c r="AM12" i="4" s="1"/>
  <c r="W11" i="2"/>
  <c r="AY13" i="4" s="1"/>
  <c r="W15" i="2"/>
  <c r="AY17" i="4" s="1"/>
  <c r="W12" i="2"/>
  <c r="AY14" i="4" s="1"/>
  <c r="W13" i="2"/>
  <c r="AY15" i="4" s="1"/>
  <c r="V16" i="2"/>
  <c r="V17" i="2" s="1"/>
  <c r="V25" i="2" s="1"/>
  <c r="U24" i="2"/>
  <c r="U26" i="2" s="1"/>
  <c r="W8" i="2" l="1"/>
  <c r="AM13" i="4" s="1"/>
  <c r="V19" i="2"/>
  <c r="AY8" i="4"/>
  <c r="AY10" i="4" s="1"/>
  <c r="AY9" i="4"/>
  <c r="W16" i="2"/>
  <c r="V24" i="2"/>
  <c r="V26" i="2" s="1"/>
  <c r="X52" i="2"/>
  <c r="X6" i="2"/>
  <c r="X14" i="2"/>
  <c r="X7" i="2"/>
  <c r="X11" i="2"/>
  <c r="X15" i="2"/>
  <c r="X12" i="2"/>
  <c r="X13" i="2"/>
  <c r="W31" i="2"/>
  <c r="W37" i="2" s="1"/>
  <c r="AY35" i="4" l="1"/>
  <c r="W193" i="2"/>
  <c r="X8" i="2"/>
  <c r="Y52" i="2"/>
  <c r="Y6" i="2"/>
  <c r="Y14" i="2"/>
  <c r="Y7" i="2"/>
  <c r="Y11" i="2"/>
  <c r="Y15" i="2"/>
  <c r="Y12" i="2"/>
  <c r="Y13" i="2"/>
  <c r="W24" i="2"/>
  <c r="AY18" i="4"/>
  <c r="W17" i="2"/>
  <c r="AM14" i="4" s="1"/>
  <c r="AY29" i="4"/>
  <c r="X16" i="2"/>
  <c r="X17" i="2" s="1"/>
  <c r="X25" i="2" s="1"/>
  <c r="X31" i="2"/>
  <c r="X37" i="2" s="1"/>
  <c r="X200" i="2" s="1"/>
  <c r="Y8" i="2" l="1"/>
  <c r="W19" i="2"/>
  <c r="X19" i="2"/>
  <c r="Y31" i="2"/>
  <c r="Y37" i="2" s="1"/>
  <c r="Y207" i="2" s="1"/>
  <c r="Y16" i="2"/>
  <c r="Y17" i="2" s="1"/>
  <c r="Y25" i="2" s="1"/>
  <c r="AY22" i="4"/>
  <c r="X24" i="2"/>
  <c r="X26" i="2" s="1"/>
  <c r="AY19" i="4"/>
  <c r="W25" i="2"/>
  <c r="AY23" i="4" s="1"/>
  <c r="Z52" i="2"/>
  <c r="Z6" i="2"/>
  <c r="Z14" i="2"/>
  <c r="Z7" i="2"/>
  <c r="Z11" i="2"/>
  <c r="Z15" i="2"/>
  <c r="Z12" i="2"/>
  <c r="Z13" i="2"/>
  <c r="Y19" i="2" l="1"/>
  <c r="Z8" i="2"/>
  <c r="Z31" i="2"/>
  <c r="Z37" i="2" s="1"/>
  <c r="Z214" i="2" s="1"/>
  <c r="Z16" i="2"/>
  <c r="Z17" i="2" s="1"/>
  <c r="Z25" i="2" s="1"/>
  <c r="Y24" i="2"/>
  <c r="Y26" i="2" s="1"/>
  <c r="AA52" i="2"/>
  <c r="AA6" i="2"/>
  <c r="AA14" i="2"/>
  <c r="AA7" i="2"/>
  <c r="AA11" i="2"/>
  <c r="AA15" i="2"/>
  <c r="AA12" i="2"/>
  <c r="AA13" i="2"/>
  <c r="W26" i="2"/>
  <c r="AM15" i="4" s="1"/>
  <c r="AA8" i="2" l="1"/>
  <c r="Z19" i="2"/>
  <c r="AA31" i="2"/>
  <c r="AA37" i="2" s="1"/>
  <c r="AA221" i="2" s="1"/>
  <c r="AA16" i="2"/>
  <c r="AA17" i="2" s="1"/>
  <c r="AA25" i="2" s="1"/>
  <c r="Z24" i="2"/>
  <c r="Z26" i="2" s="1"/>
  <c r="AB52" i="2"/>
  <c r="AB6" i="2"/>
  <c r="AB14" i="2"/>
  <c r="AB7" i="2"/>
  <c r="AB11" i="2"/>
  <c r="AB15" i="2"/>
  <c r="AB12" i="2"/>
  <c r="AB13" i="2"/>
  <c r="AY24" i="4"/>
  <c r="AB8" i="2" l="1"/>
  <c r="AA19" i="2"/>
  <c r="AB31" i="2"/>
  <c r="AB37" i="2" s="1"/>
  <c r="AB228" i="2" s="1"/>
  <c r="AA24" i="2"/>
  <c r="AA26" i="2" s="1"/>
  <c r="AC52" i="2"/>
  <c r="AC6" i="2"/>
  <c r="AC14" i="2"/>
  <c r="AC7" i="2"/>
  <c r="AC11" i="2"/>
  <c r="AC15" i="2"/>
  <c r="AC12" i="2"/>
  <c r="AC13" i="2"/>
  <c r="AB16" i="2"/>
  <c r="AB17" i="2" s="1"/>
  <c r="AB25" i="2" s="1"/>
  <c r="AC31" i="2" l="1"/>
  <c r="AC37" i="2" s="1"/>
  <c r="AC235" i="2" s="1"/>
  <c r="AC8" i="2"/>
  <c r="AB19" i="2"/>
  <c r="AB24" i="2"/>
  <c r="AB26" i="2" s="1"/>
  <c r="AC16" i="2"/>
  <c r="AC17" i="2" s="1"/>
  <c r="AC25" i="2" s="1"/>
  <c r="AD52" i="2"/>
  <c r="AD6" i="2"/>
  <c r="AD14" i="2"/>
  <c r="AD7" i="2"/>
  <c r="AD11" i="2"/>
  <c r="AD15" i="2"/>
  <c r="AD12" i="2"/>
  <c r="AD13" i="2"/>
  <c r="AD31" i="2" l="1"/>
  <c r="AD37" i="2" s="1"/>
  <c r="AD242" i="2" s="1"/>
  <c r="AD8" i="2"/>
  <c r="AC19" i="2"/>
  <c r="AE52" i="2"/>
  <c r="AE6" i="2"/>
  <c r="AE14" i="2"/>
  <c r="AE7" i="2"/>
  <c r="AE11" i="2"/>
  <c r="AE15" i="2"/>
  <c r="AE13" i="2"/>
  <c r="AE12" i="2"/>
  <c r="AD16" i="2"/>
  <c r="AD17" i="2" s="1"/>
  <c r="AD25" i="2" s="1"/>
  <c r="AC24" i="2"/>
  <c r="AC26" i="2" s="1"/>
  <c r="AE31" i="2" l="1"/>
  <c r="AE37" i="2" s="1"/>
  <c r="AE249" i="2" s="1"/>
  <c r="AE8" i="2"/>
  <c r="AD19" i="2"/>
  <c r="AE16" i="2"/>
  <c r="AE17" i="2" s="1"/>
  <c r="AE25" i="2" s="1"/>
  <c r="AD24" i="2"/>
  <c r="AD26" i="2" s="1"/>
  <c r="AF52" i="2"/>
  <c r="AF31" i="2" s="1"/>
  <c r="AF37" i="2" s="1"/>
  <c r="AF256" i="2" s="1"/>
  <c r="AF6" i="2"/>
  <c r="AF14" i="2"/>
  <c r="AF7" i="2"/>
  <c r="AF11" i="2"/>
  <c r="AF15" i="2"/>
  <c r="AF13" i="2"/>
  <c r="AF12" i="2"/>
  <c r="AF8" i="2" l="1"/>
  <c r="AE19" i="2"/>
  <c r="AE24" i="2"/>
  <c r="AE26" i="2" s="1"/>
  <c r="AF16" i="2"/>
  <c r="AF17" i="2" s="1"/>
  <c r="AF25" i="2" s="1"/>
  <c r="AG52" i="2"/>
  <c r="AG6" i="2"/>
  <c r="AN11" i="4" s="1"/>
  <c r="AG14" i="2"/>
  <c r="AG7" i="2"/>
  <c r="AN12" i="4" s="1"/>
  <c r="AG11" i="2"/>
  <c r="AG15" i="2"/>
  <c r="AG12" i="2"/>
  <c r="AG13" i="2"/>
  <c r="AZ14" i="4" l="1"/>
  <c r="AZ16" i="4"/>
  <c r="AZ17" i="4"/>
  <c r="AZ13" i="4"/>
  <c r="AZ15" i="4"/>
  <c r="AG8" i="2"/>
  <c r="AN13" i="4" s="1"/>
  <c r="AF19" i="2"/>
  <c r="AZ9" i="4"/>
  <c r="AG31" i="2"/>
  <c r="AZ8" i="4"/>
  <c r="AZ10" i="4" s="1"/>
  <c r="AG16" i="2"/>
  <c r="AF24" i="2"/>
  <c r="AF26" i="2" s="1"/>
  <c r="AG37" i="2" l="1"/>
  <c r="AZ29" i="4"/>
  <c r="AZ18" i="4"/>
  <c r="AG17" i="2"/>
  <c r="AN14" i="4" s="1"/>
  <c r="AG24" i="2"/>
  <c r="AZ35" i="4" l="1"/>
  <c r="AG263" i="2"/>
  <c r="AG19" i="2"/>
  <c r="AZ19" i="4"/>
  <c r="AG25" i="2"/>
  <c r="AZ22" i="4"/>
  <c r="AZ23" i="4" l="1"/>
  <c r="AG26" i="2"/>
  <c r="AN15" i="4" s="1"/>
  <c r="AZ24" i="4" l="1"/>
  <c r="E58" i="3" l="1"/>
  <c r="F58" i="3" l="1"/>
  <c r="H58" i="3" l="1"/>
  <c r="G58" i="3"/>
  <c r="E59" i="3" l="1"/>
  <c r="F59" i="3" l="1"/>
  <c r="G59" i="3" l="1"/>
  <c r="H59" i="3"/>
  <c r="E60" i="3" l="1"/>
  <c r="F60" i="3" l="1"/>
  <c r="H60" i="3" l="1"/>
  <c r="G60" i="3"/>
  <c r="E61" i="3" l="1"/>
  <c r="F61" i="3" l="1"/>
  <c r="G61" i="3" l="1"/>
  <c r="H61" i="3"/>
  <c r="E62" i="3" l="1"/>
  <c r="F62" i="3" l="1"/>
  <c r="H62" i="3" l="1"/>
  <c r="G62" i="3"/>
  <c r="E63" i="3" l="1"/>
  <c r="F63" i="3" s="1"/>
  <c r="G63" i="3" s="1"/>
  <c r="H63" i="3"/>
  <c r="E64" i="3" l="1"/>
  <c r="F64" i="3" s="1"/>
  <c r="G64" i="3" s="1"/>
  <c r="H64" i="3"/>
  <c r="E65" i="3" l="1"/>
  <c r="F65" i="3" s="1"/>
  <c r="G65" i="3" s="1"/>
  <c r="H65" i="3" l="1"/>
  <c r="E66" i="3" l="1"/>
  <c r="F66" i="3" s="1"/>
  <c r="G66" i="3" s="1"/>
  <c r="H66" i="3"/>
  <c r="E67" i="3" l="1"/>
  <c r="F67" i="3" l="1"/>
  <c r="H67" i="3" l="1"/>
  <c r="G67" i="3"/>
  <c r="E68" i="3" l="1"/>
  <c r="F68" i="3" l="1"/>
  <c r="G68" i="3" l="1"/>
  <c r="H68" i="3"/>
  <c r="E69" i="3" l="1"/>
  <c r="F69" i="3" l="1"/>
  <c r="H69" i="3" l="1"/>
  <c r="G69" i="3"/>
  <c r="E70" i="3" l="1"/>
  <c r="F70" i="3" l="1"/>
  <c r="G70" i="3" l="1"/>
  <c r="H70" i="3"/>
  <c r="E71" i="3" l="1"/>
  <c r="F71" i="3" l="1"/>
  <c r="H71" i="3" l="1"/>
  <c r="G71" i="3"/>
  <c r="E72" i="3" l="1"/>
  <c r="F72" i="3" l="1"/>
  <c r="G72" i="3" l="1"/>
  <c r="H72" i="3"/>
  <c r="E73" i="3" l="1"/>
  <c r="F73" i="3" s="1"/>
  <c r="H73" i="3" s="1"/>
  <c r="G73" i="3" l="1"/>
  <c r="E74" i="3"/>
  <c r="F74" i="3" s="1"/>
  <c r="H74" i="3" s="1"/>
  <c r="G74" i="3" l="1"/>
  <c r="E75" i="3"/>
  <c r="F75" i="3" s="1"/>
  <c r="H75" i="3" s="1"/>
  <c r="G75" i="3"/>
  <c r="E76" i="3" l="1"/>
  <c r="F76" i="3" s="1"/>
  <c r="H76" i="3" s="1"/>
  <c r="G76" i="3"/>
  <c r="E77" i="3" l="1"/>
  <c r="F77" i="3" l="1"/>
  <c r="H77" i="3" l="1"/>
  <c r="G77" i="3"/>
  <c r="C25" i="1" l="1"/>
  <c r="D25" i="1" s="1"/>
  <c r="C29" i="1"/>
  <c r="E6" i="3" s="1"/>
  <c r="H14" i="3" l="1"/>
  <c r="E11" i="3"/>
  <c r="H8" i="3"/>
  <c r="X20" i="4"/>
  <c r="X21" i="4" s="1"/>
  <c r="X10" i="4"/>
  <c r="X11" i="4" s="1"/>
  <c r="X14" i="4" s="1"/>
  <c r="C57" i="1"/>
  <c r="X16" i="4" s="1"/>
  <c r="C57" i="2" l="1"/>
  <c r="C61" i="2"/>
  <c r="C64" i="2"/>
  <c r="C78" i="2"/>
  <c r="C82" i="2" s="1"/>
  <c r="AA39" i="2"/>
  <c r="AB39" i="2"/>
  <c r="AC39" i="2"/>
  <c r="AD39" i="2"/>
  <c r="AE39" i="2"/>
  <c r="AF39" i="2"/>
  <c r="AG39" i="2"/>
  <c r="AZ37" i="4" s="1"/>
  <c r="D39" i="2"/>
  <c r="AS37" i="4" s="1"/>
  <c r="E39" i="2"/>
  <c r="AT37" i="4" s="1"/>
  <c r="F39" i="2"/>
  <c r="AU37" i="4" s="1"/>
  <c r="G39" i="2"/>
  <c r="AV37" i="4" s="1"/>
  <c r="H39" i="2"/>
  <c r="AW37" i="4" s="1"/>
  <c r="I39" i="2"/>
  <c r="J39" i="2"/>
  <c r="K39" i="2"/>
  <c r="L39" i="2"/>
  <c r="M39" i="2"/>
  <c r="AX37" i="4" s="1"/>
  <c r="N39" i="2"/>
  <c r="O39" i="2"/>
  <c r="P39" i="2"/>
  <c r="Q39" i="2"/>
  <c r="R39" i="2"/>
  <c r="S39" i="2"/>
  <c r="T39" i="2"/>
  <c r="U39" i="2"/>
  <c r="V39" i="2"/>
  <c r="W39" i="2"/>
  <c r="AY37" i="4" s="1"/>
  <c r="X39" i="2"/>
  <c r="Y39" i="2"/>
  <c r="Z39" i="2"/>
  <c r="K27" i="3"/>
  <c r="H27" i="3"/>
  <c r="C92" i="2" l="1"/>
  <c r="C96" i="2" s="1"/>
  <c r="C68" i="2"/>
  <c r="C225" i="2"/>
  <c r="C229" i="2" s="1"/>
  <c r="C211" i="2"/>
  <c r="C215" i="2" s="1"/>
  <c r="C141" i="2"/>
  <c r="C145" i="2" s="1"/>
  <c r="C148" i="2"/>
  <c r="C152" i="2" s="1"/>
  <c r="C127" i="2"/>
  <c r="C131" i="2" s="1"/>
  <c r="C246" i="2"/>
  <c r="C250" i="2" s="1"/>
  <c r="C106" i="2"/>
  <c r="C110" i="2" s="1"/>
  <c r="C218" i="2"/>
  <c r="C222" i="2" s="1"/>
  <c r="C183" i="2"/>
  <c r="C187" i="2" s="1"/>
  <c r="C197" i="2"/>
  <c r="C201" i="2" s="1"/>
  <c r="C260" i="2"/>
  <c r="C264" i="2" s="1"/>
  <c r="C113" i="2"/>
  <c r="C117" i="2" s="1"/>
  <c r="C239" i="2"/>
  <c r="C243" i="2" s="1"/>
  <c r="C204" i="2"/>
  <c r="C208" i="2" s="1"/>
  <c r="C169" i="2"/>
  <c r="C173" i="2" s="1"/>
  <c r="C176" i="2"/>
  <c r="C180" i="2" s="1"/>
  <c r="C232" i="2"/>
  <c r="C236" i="2" s="1"/>
  <c r="C99" i="2"/>
  <c r="C103" i="2" s="1"/>
  <c r="C134" i="2"/>
  <c r="C138" i="2" s="1"/>
  <c r="C190" i="2"/>
  <c r="C194" i="2" s="1"/>
  <c r="C155" i="2"/>
  <c r="C159" i="2" s="1"/>
  <c r="C253" i="2"/>
  <c r="C257" i="2" s="1"/>
  <c r="C85" i="2"/>
  <c r="C89" i="2" s="1"/>
  <c r="C120" i="2"/>
  <c r="C124" i="2" s="1"/>
  <c r="C162" i="2"/>
  <c r="C166" i="2" s="1"/>
  <c r="C71" i="2"/>
  <c r="C75" i="2" s="1"/>
  <c r="D33" i="3"/>
  <c r="D29" i="3"/>
  <c r="D35" i="3"/>
  <c r="D32" i="3"/>
  <c r="D36" i="3"/>
  <c r="D31" i="3"/>
  <c r="D30" i="3"/>
  <c r="D34" i="3"/>
  <c r="D38" i="3"/>
  <c r="D43" i="3"/>
  <c r="D45" i="3"/>
  <c r="D47" i="3"/>
  <c r="D51" i="3"/>
  <c r="D39" i="3"/>
  <c r="D42" i="3"/>
  <c r="D55" i="3"/>
  <c r="D52" i="3"/>
  <c r="D40" i="3"/>
  <c r="D46" i="3"/>
  <c r="D50" i="3"/>
  <c r="D41" i="3"/>
  <c r="D44" i="3"/>
  <c r="D57" i="3"/>
  <c r="D56" i="3"/>
  <c r="D49" i="3"/>
  <c r="D48" i="3"/>
  <c r="D54" i="3"/>
  <c r="E28" i="3"/>
  <c r="D49" i="2" s="1"/>
  <c r="D53" i="3"/>
  <c r="D37" i="3"/>
  <c r="D28" i="3"/>
  <c r="X24" i="4" s="1"/>
  <c r="D20" i="2" l="1"/>
  <c r="K32" i="3"/>
  <c r="K55" i="3"/>
  <c r="K37" i="3"/>
  <c r="K46" i="3"/>
  <c r="K42" i="3"/>
  <c r="K45" i="3"/>
  <c r="K30" i="3"/>
  <c r="K35" i="3"/>
  <c r="K56" i="3"/>
  <c r="K47" i="3"/>
  <c r="K54" i="3"/>
  <c r="K48" i="3"/>
  <c r="K40" i="3"/>
  <c r="K39" i="3"/>
  <c r="K43" i="3"/>
  <c r="K31" i="3"/>
  <c r="K29" i="3"/>
  <c r="X25" i="4"/>
  <c r="K28" i="3"/>
  <c r="F28" i="3"/>
  <c r="D48" i="2" s="1"/>
  <c r="K50" i="3"/>
  <c r="K34" i="3"/>
  <c r="K57" i="3"/>
  <c r="K53" i="3"/>
  <c r="K44" i="3"/>
  <c r="K49" i="3"/>
  <c r="K41" i="3"/>
  <c r="K52" i="3"/>
  <c r="K51" i="3"/>
  <c r="K38" i="3"/>
  <c r="K36" i="3"/>
  <c r="K33" i="3"/>
  <c r="D50" i="2" l="1"/>
  <c r="D27" i="2" s="1"/>
  <c r="AS25" i="4" s="1"/>
  <c r="G28" i="3"/>
  <c r="C48" i="2"/>
  <c r="H28" i="3"/>
  <c r="C49" i="2"/>
  <c r="E24" i="3"/>
  <c r="AK16" i="4"/>
  <c r="D28" i="2"/>
  <c r="D58" i="2" l="1"/>
  <c r="D247" i="2" s="1"/>
  <c r="D250" i="2" s="1"/>
  <c r="D42" i="2"/>
  <c r="D261" i="2"/>
  <c r="D264" i="2" s="1"/>
  <c r="D254" i="2"/>
  <c r="D257" i="2" s="1"/>
  <c r="D240" i="2"/>
  <c r="D243" i="2" s="1"/>
  <c r="D177" i="2"/>
  <c r="D180" i="2" s="1"/>
  <c r="D163" i="2"/>
  <c r="D166" i="2" s="1"/>
  <c r="D135" i="2"/>
  <c r="D138" i="2" s="1"/>
  <c r="D142" i="2"/>
  <c r="D145" i="2" s="1"/>
  <c r="D128" i="2"/>
  <c r="D131" i="2" s="1"/>
  <c r="D114" i="2"/>
  <c r="D117" i="2" s="1"/>
  <c r="D86" i="2"/>
  <c r="D89" i="2" s="1"/>
  <c r="D191" i="2"/>
  <c r="D194" i="2" s="1"/>
  <c r="D156" i="2"/>
  <c r="D159" i="2" s="1"/>
  <c r="D121" i="2"/>
  <c r="D124" i="2" s="1"/>
  <c r="D226" i="2"/>
  <c r="D229" i="2" s="1"/>
  <c r="D219" i="2"/>
  <c r="D222" i="2" s="1"/>
  <c r="D212" i="2"/>
  <c r="D215" i="2" s="1"/>
  <c r="D205" i="2"/>
  <c r="D208" i="2" s="1"/>
  <c r="D170" i="2"/>
  <c r="D173" i="2" s="1"/>
  <c r="D93" i="2"/>
  <c r="D96" i="2" s="1"/>
  <c r="C20" i="2"/>
  <c r="C21" i="2" s="1"/>
  <c r="C50" i="2"/>
  <c r="C27" i="2" s="1"/>
  <c r="C28" i="2" s="1"/>
  <c r="AJ17" i="4" s="1"/>
  <c r="J12" i="1" s="1"/>
  <c r="D38" i="2"/>
  <c r="AS36" i="4" s="1"/>
  <c r="D21" i="2"/>
  <c r="AS26" i="4"/>
  <c r="AJ32" i="4"/>
  <c r="K14" i="1" s="1"/>
  <c r="AK17" i="4"/>
  <c r="K12" i="1" s="1"/>
  <c r="E29" i="3"/>
  <c r="E49" i="2" s="1"/>
  <c r="D107" i="2" l="1"/>
  <c r="D110" i="2" s="1"/>
  <c r="D100" i="2"/>
  <c r="D103" i="2" s="1"/>
  <c r="D184" i="2"/>
  <c r="D187" i="2" s="1"/>
  <c r="D198" i="2"/>
  <c r="D201" i="2" s="1"/>
  <c r="D149" i="2"/>
  <c r="D152" i="2" s="1"/>
  <c r="D233" i="2"/>
  <c r="D236" i="2" s="1"/>
  <c r="D65" i="2"/>
  <c r="D68" i="2" s="1"/>
  <c r="D79" i="2"/>
  <c r="D72" i="2"/>
  <c r="AJ16" i="4"/>
  <c r="E20" i="2"/>
  <c r="AS41" i="4"/>
  <c r="F29" i="3"/>
  <c r="E48" i="2" s="1"/>
  <c r="E50" i="2" l="1"/>
  <c r="E27" i="2" s="1"/>
  <c r="E28" i="2" s="1"/>
  <c r="E21" i="2"/>
  <c r="G29" i="3"/>
  <c r="H29" i="3"/>
  <c r="AT25" i="4" l="1"/>
  <c r="E32" i="2"/>
  <c r="D32" i="2"/>
  <c r="E58" i="2"/>
  <c r="E65" i="2" s="1"/>
  <c r="E42" i="2"/>
  <c r="AT41" i="4" s="1"/>
  <c r="D75" i="2"/>
  <c r="E38" i="2"/>
  <c r="AT36" i="4" s="1"/>
  <c r="AT26" i="4"/>
  <c r="E30" i="3"/>
  <c r="F49" i="2" s="1"/>
  <c r="E128" i="2" l="1"/>
  <c r="E131" i="2" s="1"/>
  <c r="E219" i="2"/>
  <c r="E222" i="2" s="1"/>
  <c r="E163" i="2"/>
  <c r="E166" i="2" s="1"/>
  <c r="E100" i="2"/>
  <c r="E103" i="2" s="1"/>
  <c r="E240" i="2"/>
  <c r="E243" i="2" s="1"/>
  <c r="E79" i="2"/>
  <c r="E82" i="2" s="1"/>
  <c r="E93" i="2"/>
  <c r="E96" i="2" s="1"/>
  <c r="E72" i="2"/>
  <c r="E184" i="2"/>
  <c r="E187" i="2" s="1"/>
  <c r="E191" i="2"/>
  <c r="E194" i="2" s="1"/>
  <c r="E226" i="2"/>
  <c r="E229" i="2" s="1"/>
  <c r="E107" i="2"/>
  <c r="E110" i="2" s="1"/>
  <c r="E135" i="2"/>
  <c r="E138" i="2" s="1"/>
  <c r="E205" i="2"/>
  <c r="E208" i="2" s="1"/>
  <c r="E198" i="2"/>
  <c r="E201" i="2" s="1"/>
  <c r="E254" i="2"/>
  <c r="E257" i="2" s="1"/>
  <c r="E61" i="2"/>
  <c r="AS30" i="4"/>
  <c r="D33" i="2"/>
  <c r="E142" i="2"/>
  <c r="E145" i="2" s="1"/>
  <c r="E177" i="2"/>
  <c r="E180" i="2" s="1"/>
  <c r="E247" i="2"/>
  <c r="E250" i="2" s="1"/>
  <c r="E86" i="2"/>
  <c r="E89" i="2" s="1"/>
  <c r="E156" i="2"/>
  <c r="E159" i="2" s="1"/>
  <c r="E114" i="2"/>
  <c r="E117" i="2" s="1"/>
  <c r="E121" i="2"/>
  <c r="E124" i="2" s="1"/>
  <c r="E170" i="2"/>
  <c r="E173" i="2" s="1"/>
  <c r="E149" i="2"/>
  <c r="E152" i="2" s="1"/>
  <c r="E212" i="2"/>
  <c r="E215" i="2" s="1"/>
  <c r="E233" i="2"/>
  <c r="E236" i="2" s="1"/>
  <c r="E261" i="2"/>
  <c r="E264" i="2" s="1"/>
  <c r="F20" i="2"/>
  <c r="D82" i="2"/>
  <c r="AT30" i="4"/>
  <c r="E33" i="2"/>
  <c r="F30" i="3"/>
  <c r="F48" i="2" s="1"/>
  <c r="AS31" i="4" l="1"/>
  <c r="D36" i="2"/>
  <c r="F50" i="2"/>
  <c r="F27" i="2" s="1"/>
  <c r="F28" i="2" s="1"/>
  <c r="E66" i="2"/>
  <c r="E36" i="2"/>
  <c r="E75" i="2" s="1"/>
  <c r="AT31" i="4"/>
  <c r="F21" i="2"/>
  <c r="H30" i="3"/>
  <c r="F32" i="2" s="1"/>
  <c r="G30" i="3"/>
  <c r="AS34" i="4" l="1"/>
  <c r="D40" i="2"/>
  <c r="D59" i="2"/>
  <c r="D61" i="2" s="1"/>
  <c r="C62" i="2" s="1"/>
  <c r="D46" i="2" s="1"/>
  <c r="AJ37" i="4" s="1"/>
  <c r="K18" i="1" s="1"/>
  <c r="F58" i="2"/>
  <c r="F65" i="2" s="1"/>
  <c r="F68" i="2" s="1"/>
  <c r="F42" i="2"/>
  <c r="AU25" i="4"/>
  <c r="E68" i="2"/>
  <c r="C69" i="2" s="1"/>
  <c r="AT34" i="4"/>
  <c r="E40" i="2"/>
  <c r="E44" i="2" s="1"/>
  <c r="AU41" i="4"/>
  <c r="AU26" i="4"/>
  <c r="F38" i="2"/>
  <c r="AU36" i="4" s="1"/>
  <c r="E31" i="3"/>
  <c r="G49" i="2" s="1"/>
  <c r="F177" i="2" l="1"/>
  <c r="F180" i="2" s="1"/>
  <c r="F72" i="2"/>
  <c r="F121" i="2"/>
  <c r="F124" i="2" s="1"/>
  <c r="F226" i="2"/>
  <c r="F229" i="2" s="1"/>
  <c r="F100" i="2"/>
  <c r="F103" i="2" s="1"/>
  <c r="F247" i="2"/>
  <c r="F250" i="2" s="1"/>
  <c r="F191" i="2"/>
  <c r="F194" i="2" s="1"/>
  <c r="F184" i="2"/>
  <c r="F187" i="2" s="1"/>
  <c r="F135" i="2"/>
  <c r="F138" i="2" s="1"/>
  <c r="F198" i="2"/>
  <c r="F201" i="2" s="1"/>
  <c r="AS43" i="4"/>
  <c r="F156" i="2"/>
  <c r="F159" i="2" s="1"/>
  <c r="F142" i="2"/>
  <c r="F145" i="2" s="1"/>
  <c r="F128" i="2"/>
  <c r="F131" i="2" s="1"/>
  <c r="F149" i="2"/>
  <c r="F152" i="2" s="1"/>
  <c r="F212" i="2"/>
  <c r="F215" i="2" s="1"/>
  <c r="F233" i="2"/>
  <c r="F236" i="2" s="1"/>
  <c r="F261" i="2"/>
  <c r="F264" i="2" s="1"/>
  <c r="D44" i="2"/>
  <c r="AS38" i="4"/>
  <c r="F93" i="2"/>
  <c r="F96" i="2" s="1"/>
  <c r="F114" i="2"/>
  <c r="F117" i="2" s="1"/>
  <c r="F205" i="2"/>
  <c r="F208" i="2" s="1"/>
  <c r="F254" i="2"/>
  <c r="F257" i="2" s="1"/>
  <c r="F107" i="2"/>
  <c r="F110" i="2" s="1"/>
  <c r="F86" i="2"/>
  <c r="F89" i="2" s="1"/>
  <c r="F170" i="2"/>
  <c r="F173" i="2" s="1"/>
  <c r="F163" i="2"/>
  <c r="F166" i="2" s="1"/>
  <c r="F219" i="2"/>
  <c r="F222" i="2" s="1"/>
  <c r="F240" i="2"/>
  <c r="F243" i="2" s="1"/>
  <c r="F79" i="2"/>
  <c r="F61" i="2"/>
  <c r="AT38" i="4"/>
  <c r="E46" i="2"/>
  <c r="AT43" i="4" s="1"/>
  <c r="G20" i="2"/>
  <c r="AT42" i="4"/>
  <c r="F31" i="3"/>
  <c r="G48" i="2" s="1"/>
  <c r="F33" i="2"/>
  <c r="F73" i="2" s="1"/>
  <c r="AU30" i="4"/>
  <c r="AJ35" i="4" l="1"/>
  <c r="K16" i="1" s="1"/>
  <c r="AS42" i="4"/>
  <c r="G50" i="2"/>
  <c r="G27" i="2" s="1"/>
  <c r="AV25" i="4" s="1"/>
  <c r="G28" i="2"/>
  <c r="AU31" i="4"/>
  <c r="F36" i="2"/>
  <c r="F75" i="2" s="1"/>
  <c r="C76" i="2" s="1"/>
  <c r="G31" i="3"/>
  <c r="H31" i="3"/>
  <c r="G32" i="2" s="1"/>
  <c r="G21" i="2"/>
  <c r="G58" i="2" l="1"/>
  <c r="G42" i="2"/>
  <c r="AV41" i="4" s="1"/>
  <c r="G65" i="2"/>
  <c r="G68" i="2" s="1"/>
  <c r="G61" i="2"/>
  <c r="F46" i="2"/>
  <c r="AU43" i="4" s="1"/>
  <c r="G79" i="2"/>
  <c r="G261" i="2"/>
  <c r="G264" i="2" s="1"/>
  <c r="G254" i="2"/>
  <c r="G257" i="2" s="1"/>
  <c r="G247" i="2"/>
  <c r="G250" i="2" s="1"/>
  <c r="G240" i="2"/>
  <c r="G243" i="2" s="1"/>
  <c r="G233" i="2"/>
  <c r="G236" i="2" s="1"/>
  <c r="G226" i="2"/>
  <c r="G229" i="2" s="1"/>
  <c r="G219" i="2"/>
  <c r="G222" i="2" s="1"/>
  <c r="G212" i="2"/>
  <c r="G215" i="2" s="1"/>
  <c r="G205" i="2"/>
  <c r="G208" i="2" s="1"/>
  <c r="G191" i="2"/>
  <c r="G194" i="2" s="1"/>
  <c r="G184" i="2"/>
  <c r="G187" i="2" s="1"/>
  <c r="G170" i="2"/>
  <c r="G173" i="2" s="1"/>
  <c r="G156" i="2"/>
  <c r="G159" i="2" s="1"/>
  <c r="G142" i="2"/>
  <c r="G145" i="2" s="1"/>
  <c r="G177" i="2"/>
  <c r="G180" i="2" s="1"/>
  <c r="G163" i="2"/>
  <c r="G166" i="2" s="1"/>
  <c r="G149" i="2"/>
  <c r="G152" i="2" s="1"/>
  <c r="G86" i="2"/>
  <c r="G89" i="2" s="1"/>
  <c r="G135" i="2"/>
  <c r="G138" i="2" s="1"/>
  <c r="G128" i="2"/>
  <c r="G131" i="2" s="1"/>
  <c r="G114" i="2"/>
  <c r="G117" i="2" s="1"/>
  <c r="G100" i="2"/>
  <c r="G103" i="2" s="1"/>
  <c r="G198" i="2"/>
  <c r="G201" i="2" s="1"/>
  <c r="G93" i="2"/>
  <c r="G96" i="2" s="1"/>
  <c r="G107" i="2"/>
  <c r="G110" i="2" s="1"/>
  <c r="G121" i="2"/>
  <c r="G124" i="2" s="1"/>
  <c r="G72" i="2"/>
  <c r="AV26" i="4"/>
  <c r="G38" i="2"/>
  <c r="AV36" i="4" s="1"/>
  <c r="F40" i="2"/>
  <c r="F44" i="2" s="1"/>
  <c r="AU34" i="4"/>
  <c r="E32" i="3"/>
  <c r="H49" i="2" s="1"/>
  <c r="H20" i="2" l="1"/>
  <c r="F82" i="2"/>
  <c r="AU38" i="4"/>
  <c r="F32" i="3"/>
  <c r="H48" i="2" s="1"/>
  <c r="AV30" i="4"/>
  <c r="G33" i="2"/>
  <c r="G80" i="2" s="1"/>
  <c r="H50" i="2" l="1"/>
  <c r="H27" i="2" s="1"/>
  <c r="AW25" i="4"/>
  <c r="H28" i="2"/>
  <c r="AU42" i="4"/>
  <c r="AV31" i="4"/>
  <c r="G36" i="2"/>
  <c r="G75" i="2" s="1"/>
  <c r="G32" i="3"/>
  <c r="H32" i="3"/>
  <c r="H32" i="2" s="1"/>
  <c r="H21" i="2"/>
  <c r="H58" i="2" l="1"/>
  <c r="H42" i="2"/>
  <c r="H65" i="2"/>
  <c r="H68" i="2" s="1"/>
  <c r="H61" i="2"/>
  <c r="H79" i="2"/>
  <c r="H261" i="2"/>
  <c r="H264" i="2" s="1"/>
  <c r="H254" i="2"/>
  <c r="H257" i="2" s="1"/>
  <c r="H247" i="2"/>
  <c r="H250" i="2" s="1"/>
  <c r="H240" i="2"/>
  <c r="H243" i="2" s="1"/>
  <c r="H233" i="2"/>
  <c r="H236" i="2" s="1"/>
  <c r="H226" i="2"/>
  <c r="H229" i="2" s="1"/>
  <c r="H219" i="2"/>
  <c r="H222" i="2" s="1"/>
  <c r="H212" i="2"/>
  <c r="H215" i="2" s="1"/>
  <c r="H205" i="2"/>
  <c r="H208" i="2" s="1"/>
  <c r="H198" i="2"/>
  <c r="H201" i="2" s="1"/>
  <c r="H184" i="2"/>
  <c r="H187" i="2" s="1"/>
  <c r="H170" i="2"/>
  <c r="H173" i="2" s="1"/>
  <c r="H156" i="2"/>
  <c r="H159" i="2" s="1"/>
  <c r="H142" i="2"/>
  <c r="H145" i="2" s="1"/>
  <c r="H191" i="2"/>
  <c r="H194" i="2" s="1"/>
  <c r="H163" i="2"/>
  <c r="H166" i="2" s="1"/>
  <c r="H121" i="2"/>
  <c r="H124" i="2" s="1"/>
  <c r="H107" i="2"/>
  <c r="H110" i="2" s="1"/>
  <c r="H93" i="2"/>
  <c r="H96" i="2" s="1"/>
  <c r="H114" i="2"/>
  <c r="H117" i="2" s="1"/>
  <c r="H177" i="2"/>
  <c r="H180" i="2" s="1"/>
  <c r="H135" i="2"/>
  <c r="H138" i="2" s="1"/>
  <c r="H128" i="2"/>
  <c r="H131" i="2" s="1"/>
  <c r="H149" i="2"/>
  <c r="H152" i="2" s="1"/>
  <c r="H100" i="2"/>
  <c r="H103" i="2" s="1"/>
  <c r="H86" i="2"/>
  <c r="H72" i="2"/>
  <c r="AW26" i="4"/>
  <c r="H38" i="2"/>
  <c r="AW36" i="4" s="1"/>
  <c r="G40" i="2"/>
  <c r="G44" i="2" s="1"/>
  <c r="AV34" i="4"/>
  <c r="E33" i="3"/>
  <c r="I49" i="2" s="1"/>
  <c r="I20" i="2" l="1"/>
  <c r="I21" i="2" s="1"/>
  <c r="AW41" i="4"/>
  <c r="AK32" i="4"/>
  <c r="G82" i="2"/>
  <c r="C83" i="2" s="1"/>
  <c r="AV38" i="4"/>
  <c r="AW30" i="4"/>
  <c r="H33" i="2"/>
  <c r="F33" i="3"/>
  <c r="I48" i="2" s="1"/>
  <c r="G46" i="2" l="1"/>
  <c r="AV43" i="4" s="1"/>
  <c r="I50" i="2"/>
  <c r="I27" i="2" s="1"/>
  <c r="I28" i="2" s="1"/>
  <c r="AV42" i="4"/>
  <c r="AW31" i="4"/>
  <c r="H36" i="2"/>
  <c r="H33" i="3"/>
  <c r="I32" i="2" s="1"/>
  <c r="G33" i="3"/>
  <c r="I58" i="2" l="1"/>
  <c r="I79" i="2" s="1"/>
  <c r="I42" i="2"/>
  <c r="I38" i="2"/>
  <c r="I93" i="2"/>
  <c r="I233" i="2"/>
  <c r="I236" i="2" s="1"/>
  <c r="I72" i="2"/>
  <c r="I170" i="2"/>
  <c r="I173" i="2" s="1"/>
  <c r="I261" i="2"/>
  <c r="I264" i="2" s="1"/>
  <c r="I114" i="2"/>
  <c r="I117" i="2" s="1"/>
  <c r="I135" i="2"/>
  <c r="I138" i="2" s="1"/>
  <c r="I142" i="2"/>
  <c r="I145" i="2" s="1"/>
  <c r="I191" i="2"/>
  <c r="I194" i="2" s="1"/>
  <c r="I205" i="2"/>
  <c r="I208" i="2" s="1"/>
  <c r="I198" i="2"/>
  <c r="I201" i="2" s="1"/>
  <c r="I212" i="2"/>
  <c r="I215" i="2" s="1"/>
  <c r="I100" i="2"/>
  <c r="I103" i="2" s="1"/>
  <c r="I121" i="2"/>
  <c r="I124" i="2" s="1"/>
  <c r="I149" i="2"/>
  <c r="I152" i="2" s="1"/>
  <c r="I247" i="2"/>
  <c r="I250" i="2" s="1"/>
  <c r="I128" i="2"/>
  <c r="I131" i="2" s="1"/>
  <c r="I156" i="2"/>
  <c r="I159" i="2" s="1"/>
  <c r="I163" i="2"/>
  <c r="I166" i="2" s="1"/>
  <c r="I226" i="2"/>
  <c r="I229" i="2" s="1"/>
  <c r="I254" i="2"/>
  <c r="I257" i="2" s="1"/>
  <c r="I86" i="2"/>
  <c r="I89" i="2" s="1"/>
  <c r="I107" i="2"/>
  <c r="I110" i="2" s="1"/>
  <c r="I184" i="2"/>
  <c r="I187" i="2" s="1"/>
  <c r="I177" i="2"/>
  <c r="I180" i="2" s="1"/>
  <c r="I219" i="2"/>
  <c r="I222" i="2" s="1"/>
  <c r="I240" i="2"/>
  <c r="I243" i="2" s="1"/>
  <c r="I65" i="2"/>
  <c r="I68" i="2" s="1"/>
  <c r="I61" i="2"/>
  <c r="H75" i="2"/>
  <c r="H87" i="2"/>
  <c r="H89" i="2" s="1"/>
  <c r="C90" i="2" s="1"/>
  <c r="H40" i="2"/>
  <c r="H44" i="2" s="1"/>
  <c r="AW34" i="4"/>
  <c r="E34" i="3"/>
  <c r="J49" i="2" s="1"/>
  <c r="H46" i="2" l="1"/>
  <c r="J20" i="2"/>
  <c r="J21" i="2" s="1"/>
  <c r="H82" i="2"/>
  <c r="AW38" i="4"/>
  <c r="F34" i="3"/>
  <c r="J48" i="2" s="1"/>
  <c r="I33" i="2"/>
  <c r="I36" i="2" s="1"/>
  <c r="I94" i="2" s="1"/>
  <c r="I96" i="2" s="1"/>
  <c r="C97" i="2" s="1"/>
  <c r="AW43" i="4" l="1"/>
  <c r="AK37" i="4"/>
  <c r="I46" i="2"/>
  <c r="J50" i="2"/>
  <c r="J27" i="2" s="1"/>
  <c r="J28" i="2" s="1"/>
  <c r="I40" i="2"/>
  <c r="I75" i="2"/>
  <c r="AK35" i="4"/>
  <c r="AW42" i="4"/>
  <c r="H34" i="3"/>
  <c r="J32" i="2" s="1"/>
  <c r="G34" i="3"/>
  <c r="J58" i="2" l="1"/>
  <c r="J79" i="2" s="1"/>
  <c r="J42" i="2"/>
  <c r="I82" i="2"/>
  <c r="I44" i="2"/>
  <c r="J72" i="2"/>
  <c r="J170" i="2"/>
  <c r="J173" i="2" s="1"/>
  <c r="J114" i="2"/>
  <c r="J117" i="2" s="1"/>
  <c r="J38" i="2"/>
  <c r="J135" i="2"/>
  <c r="J138" i="2" s="1"/>
  <c r="J254" i="2"/>
  <c r="J257" i="2" s="1"/>
  <c r="J93" i="2"/>
  <c r="J96" i="2" s="1"/>
  <c r="J121" i="2"/>
  <c r="J124" i="2" s="1"/>
  <c r="J128" i="2"/>
  <c r="J131" i="2" s="1"/>
  <c r="J149" i="2"/>
  <c r="J152" i="2" s="1"/>
  <c r="J205" i="2"/>
  <c r="J208" i="2" s="1"/>
  <c r="J198" i="2"/>
  <c r="J201" i="2" s="1"/>
  <c r="J86" i="2"/>
  <c r="J89" i="2" s="1"/>
  <c r="J191" i="2"/>
  <c r="J194" i="2" s="1"/>
  <c r="J226" i="2"/>
  <c r="J229" i="2" s="1"/>
  <c r="J247" i="2"/>
  <c r="J250" i="2" s="1"/>
  <c r="J184" i="2"/>
  <c r="J187" i="2" s="1"/>
  <c r="J142" i="2"/>
  <c r="J145" i="2" s="1"/>
  <c r="J163" i="2"/>
  <c r="J166" i="2" s="1"/>
  <c r="J212" i="2"/>
  <c r="J215" i="2" s="1"/>
  <c r="J233" i="2"/>
  <c r="J236" i="2" s="1"/>
  <c r="J261" i="2"/>
  <c r="J264" i="2" s="1"/>
  <c r="J107" i="2"/>
  <c r="J110" i="2" s="1"/>
  <c r="J100" i="2"/>
  <c r="J156" i="2"/>
  <c r="J159" i="2" s="1"/>
  <c r="J177" i="2"/>
  <c r="J180" i="2" s="1"/>
  <c r="J219" i="2"/>
  <c r="J222" i="2" s="1"/>
  <c r="J240" i="2"/>
  <c r="J243" i="2" s="1"/>
  <c r="J65" i="2"/>
  <c r="J68" i="2" s="1"/>
  <c r="J61" i="2"/>
  <c r="E35" i="3"/>
  <c r="K49" i="2" s="1"/>
  <c r="K20" i="2" l="1"/>
  <c r="K21" i="2"/>
  <c r="F35" i="3"/>
  <c r="K48" i="2" s="1"/>
  <c r="J33" i="2"/>
  <c r="J36" i="2" s="1"/>
  <c r="J101" i="2" s="1"/>
  <c r="J103" i="2" s="1"/>
  <c r="C104" i="2" s="1"/>
  <c r="J46" i="2" l="1"/>
  <c r="K50" i="2"/>
  <c r="K27" i="2" s="1"/>
  <c r="K28" i="2" s="1"/>
  <c r="J40" i="2"/>
  <c r="J75" i="2"/>
  <c r="G35" i="3"/>
  <c r="H35" i="3"/>
  <c r="K32" i="2" s="1"/>
  <c r="K58" i="2" l="1"/>
  <c r="K226" i="2" s="1"/>
  <c r="K229" i="2" s="1"/>
  <c r="K42" i="2"/>
  <c r="J82" i="2"/>
  <c r="J44" i="2"/>
  <c r="K177" i="2"/>
  <c r="K180" i="2" s="1"/>
  <c r="K38" i="2"/>
  <c r="K247" i="2"/>
  <c r="K250" i="2" s="1"/>
  <c r="K72" i="2"/>
  <c r="K86" i="2"/>
  <c r="K89" i="2" s="1"/>
  <c r="K205" i="2"/>
  <c r="K208" i="2" s="1"/>
  <c r="K107" i="2"/>
  <c r="K170" i="2"/>
  <c r="K173" i="2" s="1"/>
  <c r="K128" i="2"/>
  <c r="K131" i="2" s="1"/>
  <c r="K184" i="2"/>
  <c r="K187" i="2" s="1"/>
  <c r="K79" i="2"/>
  <c r="K135" i="2"/>
  <c r="K138" i="2" s="1"/>
  <c r="K198" i="2"/>
  <c r="K201" i="2" s="1"/>
  <c r="K254" i="2"/>
  <c r="K257" i="2" s="1"/>
  <c r="K212" i="2"/>
  <c r="K215" i="2" s="1"/>
  <c r="K149" i="2"/>
  <c r="K152" i="2" s="1"/>
  <c r="K121" i="2"/>
  <c r="K124" i="2" s="1"/>
  <c r="K100" i="2"/>
  <c r="K103" i="2" s="1"/>
  <c r="K142" i="2"/>
  <c r="K145" i="2" s="1"/>
  <c r="K233" i="2"/>
  <c r="K236" i="2" s="1"/>
  <c r="K261" i="2"/>
  <c r="K264" i="2" s="1"/>
  <c r="K219" i="2"/>
  <c r="K222" i="2" s="1"/>
  <c r="K93" i="2"/>
  <c r="K96" i="2" s="1"/>
  <c r="K114" i="2"/>
  <c r="K117" i="2" s="1"/>
  <c r="K163" i="2"/>
  <c r="K166" i="2" s="1"/>
  <c r="K156" i="2"/>
  <c r="K159" i="2" s="1"/>
  <c r="K240" i="2"/>
  <c r="K243" i="2" s="1"/>
  <c r="K191" i="2"/>
  <c r="K194" i="2" s="1"/>
  <c r="K65" i="2"/>
  <c r="K68" i="2" s="1"/>
  <c r="K61" i="2"/>
  <c r="E36" i="3"/>
  <c r="L49" i="2" s="1"/>
  <c r="L20" i="2" l="1"/>
  <c r="K33" i="2"/>
  <c r="K36" i="2" s="1"/>
  <c r="K108" i="2" s="1"/>
  <c r="K110" i="2" s="1"/>
  <c r="C111" i="2" s="1"/>
  <c r="L21" i="2"/>
  <c r="F36" i="3"/>
  <c r="L48" i="2" s="1"/>
  <c r="K46" i="2" l="1"/>
  <c r="L50" i="2"/>
  <c r="L27" i="2" s="1"/>
  <c r="L28" i="2" s="1"/>
  <c r="K40" i="2"/>
  <c r="K75" i="2"/>
  <c r="G36" i="3"/>
  <c r="H36" i="3"/>
  <c r="L32" i="2" s="1"/>
  <c r="L38" i="2" l="1"/>
  <c r="L42" i="2"/>
  <c r="K82" i="2"/>
  <c r="K44" i="2"/>
  <c r="L58" i="2"/>
  <c r="L79" i="2" s="1"/>
  <c r="L254" i="2"/>
  <c r="L257" i="2" s="1"/>
  <c r="L247" i="2"/>
  <c r="L250" i="2" s="1"/>
  <c r="L226" i="2"/>
  <c r="L229" i="2" s="1"/>
  <c r="L219" i="2"/>
  <c r="L222" i="2" s="1"/>
  <c r="L184" i="2"/>
  <c r="L187" i="2" s="1"/>
  <c r="L170" i="2"/>
  <c r="L173" i="2" s="1"/>
  <c r="L198" i="2"/>
  <c r="L201" i="2" s="1"/>
  <c r="L191" i="2"/>
  <c r="L194" i="2" s="1"/>
  <c r="L121" i="2"/>
  <c r="L124" i="2" s="1"/>
  <c r="L107" i="2"/>
  <c r="L110" i="2" s="1"/>
  <c r="L177" i="2"/>
  <c r="L180" i="2" s="1"/>
  <c r="L128" i="2"/>
  <c r="L131" i="2" s="1"/>
  <c r="L100" i="2"/>
  <c r="L103" i="2" s="1"/>
  <c r="L72" i="2"/>
  <c r="E37" i="3"/>
  <c r="M49" i="2" s="1"/>
  <c r="L86" i="2" l="1"/>
  <c r="L89" i="2" s="1"/>
  <c r="L163" i="2"/>
  <c r="L166" i="2" s="1"/>
  <c r="L135" i="2"/>
  <c r="L138" i="2" s="1"/>
  <c r="L142" i="2"/>
  <c r="L145" i="2" s="1"/>
  <c r="L205" i="2"/>
  <c r="L208" i="2" s="1"/>
  <c r="L233" i="2"/>
  <c r="L236" i="2" s="1"/>
  <c r="L261" i="2"/>
  <c r="L264" i="2" s="1"/>
  <c r="L114" i="2"/>
  <c r="L93" i="2"/>
  <c r="L96" i="2" s="1"/>
  <c r="L149" i="2"/>
  <c r="L152" i="2" s="1"/>
  <c r="L156" i="2"/>
  <c r="L159" i="2" s="1"/>
  <c r="L212" i="2"/>
  <c r="L215" i="2" s="1"/>
  <c r="L240" i="2"/>
  <c r="L243" i="2" s="1"/>
  <c r="L65" i="2"/>
  <c r="L68" i="2" s="1"/>
  <c r="L61" i="2"/>
  <c r="M20" i="2"/>
  <c r="F37" i="3"/>
  <c r="M48" i="2" s="1"/>
  <c r="L33" i="2"/>
  <c r="L36" i="2" s="1"/>
  <c r="L115" i="2" s="1"/>
  <c r="L117" i="2" l="1"/>
  <c r="C118" i="2" s="1"/>
  <c r="L46" i="2" s="1"/>
  <c r="M50" i="2"/>
  <c r="M27" i="2" s="1"/>
  <c r="AX25" i="4" s="1"/>
  <c r="L40" i="2"/>
  <c r="L75" i="2"/>
  <c r="G37" i="3"/>
  <c r="H37" i="3"/>
  <c r="M32" i="2" s="1"/>
  <c r="AX30" i="4" s="1"/>
  <c r="M21" i="2"/>
  <c r="M28" i="2" l="1"/>
  <c r="L82" i="2"/>
  <c r="L44" i="2"/>
  <c r="AL16" i="4"/>
  <c r="AL17" i="4"/>
  <c r="L12" i="1" s="1"/>
  <c r="AX26" i="4"/>
  <c r="M38" i="2"/>
  <c r="AX36" i="4" s="1"/>
  <c r="E38" i="3"/>
  <c r="N49" i="2" s="1"/>
  <c r="M58" i="2" l="1"/>
  <c r="M42" i="2"/>
  <c r="AL32" i="4" s="1"/>
  <c r="L14" i="1" s="1"/>
  <c r="N20" i="2"/>
  <c r="N21" i="2" s="1"/>
  <c r="F38" i="3"/>
  <c r="N48" i="2" s="1"/>
  <c r="M33" i="2"/>
  <c r="AX41" i="4" l="1"/>
  <c r="M65" i="2"/>
  <c r="M68" i="2" s="1"/>
  <c r="M254" i="2"/>
  <c r="M257" i="2" s="1"/>
  <c r="M198" i="2"/>
  <c r="M201" i="2" s="1"/>
  <c r="M205" i="2"/>
  <c r="M208" i="2" s="1"/>
  <c r="M135" i="2"/>
  <c r="M138" i="2" s="1"/>
  <c r="M93" i="2"/>
  <c r="M96" i="2" s="1"/>
  <c r="M107" i="2"/>
  <c r="M110" i="2" s="1"/>
  <c r="M114" i="2"/>
  <c r="M117" i="2" s="1"/>
  <c r="M61" i="2"/>
  <c r="M226" i="2"/>
  <c r="M229" i="2" s="1"/>
  <c r="M177" i="2"/>
  <c r="M180" i="2" s="1"/>
  <c r="M184" i="2"/>
  <c r="M187" i="2" s="1"/>
  <c r="M191" i="2"/>
  <c r="M194" i="2" s="1"/>
  <c r="M128" i="2"/>
  <c r="M131" i="2" s="1"/>
  <c r="M72" i="2"/>
  <c r="M240" i="2"/>
  <c r="M243" i="2" s="1"/>
  <c r="M163" i="2"/>
  <c r="M166" i="2" s="1"/>
  <c r="M170" i="2"/>
  <c r="M173" i="2" s="1"/>
  <c r="M100" i="2"/>
  <c r="M103" i="2" s="1"/>
  <c r="M261" i="2"/>
  <c r="M264" i="2" s="1"/>
  <c r="M212" i="2"/>
  <c r="M215" i="2" s="1"/>
  <c r="M149" i="2"/>
  <c r="M152" i="2" s="1"/>
  <c r="M121" i="2"/>
  <c r="M86" i="2"/>
  <c r="M89" i="2" s="1"/>
  <c r="M247" i="2"/>
  <c r="M250" i="2" s="1"/>
  <c r="M79" i="2"/>
  <c r="M219" i="2"/>
  <c r="M222" i="2" s="1"/>
  <c r="M142" i="2"/>
  <c r="M145" i="2" s="1"/>
  <c r="M233" i="2"/>
  <c r="M236" i="2" s="1"/>
  <c r="M156" i="2"/>
  <c r="M159" i="2" s="1"/>
  <c r="N50" i="2"/>
  <c r="N27" i="2" s="1"/>
  <c r="N28" i="2" s="1"/>
  <c r="AX31" i="4"/>
  <c r="M36" i="2"/>
  <c r="G38" i="3"/>
  <c r="H38" i="3"/>
  <c r="N32" i="2" s="1"/>
  <c r="N58" i="2" l="1"/>
  <c r="N42" i="2"/>
  <c r="N65" i="2"/>
  <c r="N68" i="2" s="1"/>
  <c r="N61" i="2"/>
  <c r="M75" i="2"/>
  <c r="M122" i="2"/>
  <c r="M124" i="2" s="1"/>
  <c r="C125" i="2" s="1"/>
  <c r="N79" i="2"/>
  <c r="N261" i="2"/>
  <c r="N264" i="2" s="1"/>
  <c r="N254" i="2"/>
  <c r="N257" i="2" s="1"/>
  <c r="N247" i="2"/>
  <c r="N250" i="2" s="1"/>
  <c r="N240" i="2"/>
  <c r="N243" i="2" s="1"/>
  <c r="N233" i="2"/>
  <c r="N236" i="2" s="1"/>
  <c r="N198" i="2"/>
  <c r="N201" i="2" s="1"/>
  <c r="N191" i="2"/>
  <c r="N194" i="2" s="1"/>
  <c r="N177" i="2"/>
  <c r="N180" i="2" s="1"/>
  <c r="N163" i="2"/>
  <c r="N166" i="2" s="1"/>
  <c r="N149" i="2"/>
  <c r="N152" i="2" s="1"/>
  <c r="N135" i="2"/>
  <c r="N138" i="2" s="1"/>
  <c r="N226" i="2"/>
  <c r="N229" i="2" s="1"/>
  <c r="N219" i="2"/>
  <c r="N222" i="2" s="1"/>
  <c r="N212" i="2"/>
  <c r="N215" i="2" s="1"/>
  <c r="N205" i="2"/>
  <c r="N208" i="2" s="1"/>
  <c r="N128" i="2"/>
  <c r="N114" i="2"/>
  <c r="N117" i="2" s="1"/>
  <c r="N100" i="2"/>
  <c r="N103" i="2" s="1"/>
  <c r="N86" i="2"/>
  <c r="N89" i="2" s="1"/>
  <c r="N121" i="2"/>
  <c r="N124" i="2" s="1"/>
  <c r="N107" i="2"/>
  <c r="N110" i="2" s="1"/>
  <c r="N156" i="2"/>
  <c r="N159" i="2" s="1"/>
  <c r="N170" i="2"/>
  <c r="N173" i="2" s="1"/>
  <c r="N142" i="2"/>
  <c r="N145" i="2" s="1"/>
  <c r="N184" i="2"/>
  <c r="N187" i="2" s="1"/>
  <c r="N93" i="2"/>
  <c r="N96" i="2" s="1"/>
  <c r="N72" i="2"/>
  <c r="N38" i="2"/>
  <c r="M40" i="2"/>
  <c r="M44" i="2" s="1"/>
  <c r="AX34" i="4"/>
  <c r="E39" i="3"/>
  <c r="O49" i="2" s="1"/>
  <c r="M46" i="2" l="1"/>
  <c r="O20" i="2"/>
  <c r="O21" i="2" s="1"/>
  <c r="M82" i="2"/>
  <c r="AX38" i="4"/>
  <c r="F39" i="3"/>
  <c r="O48" i="2" s="1"/>
  <c r="N33" i="2"/>
  <c r="N36" i="2" s="1"/>
  <c r="N129" i="2" s="1"/>
  <c r="N131" i="2" s="1"/>
  <c r="C132" i="2" s="1"/>
  <c r="AX43" i="4" l="1"/>
  <c r="AL37" i="4"/>
  <c r="L18" i="1" s="1"/>
  <c r="N46" i="2"/>
  <c r="O50" i="2"/>
  <c r="O27" i="2" s="1"/>
  <c r="O28" i="2" s="1"/>
  <c r="N40" i="2"/>
  <c r="N75" i="2"/>
  <c r="AL35" i="4"/>
  <c r="L16" i="1" s="1"/>
  <c r="AX42" i="4"/>
  <c r="G39" i="3"/>
  <c r="H39" i="3"/>
  <c r="O32" i="2" s="1"/>
  <c r="O58" i="2" l="1"/>
  <c r="O42" i="2"/>
  <c r="N82" i="2"/>
  <c r="N44" i="2"/>
  <c r="O65" i="2"/>
  <c r="O68" i="2" s="1"/>
  <c r="O61" i="2"/>
  <c r="O79" i="2"/>
  <c r="O226" i="2"/>
  <c r="O229" i="2" s="1"/>
  <c r="O219" i="2"/>
  <c r="O222" i="2" s="1"/>
  <c r="O212" i="2"/>
  <c r="O215" i="2" s="1"/>
  <c r="O205" i="2"/>
  <c r="O208" i="2" s="1"/>
  <c r="O191" i="2"/>
  <c r="O194" i="2" s="1"/>
  <c r="O261" i="2"/>
  <c r="O264" i="2" s="1"/>
  <c r="O254" i="2"/>
  <c r="O257" i="2" s="1"/>
  <c r="O247" i="2"/>
  <c r="O250" i="2" s="1"/>
  <c r="O240" i="2"/>
  <c r="O243" i="2" s="1"/>
  <c r="O233" i="2"/>
  <c r="O236" i="2" s="1"/>
  <c r="O184" i="2"/>
  <c r="O187" i="2" s="1"/>
  <c r="O170" i="2"/>
  <c r="O173" i="2" s="1"/>
  <c r="O156" i="2"/>
  <c r="O159" i="2" s="1"/>
  <c r="O142" i="2"/>
  <c r="O145" i="2" s="1"/>
  <c r="O177" i="2"/>
  <c r="O180" i="2" s="1"/>
  <c r="O163" i="2"/>
  <c r="O166" i="2" s="1"/>
  <c r="O149" i="2"/>
  <c r="O152" i="2" s="1"/>
  <c r="O135" i="2"/>
  <c r="O128" i="2"/>
  <c r="O131" i="2" s="1"/>
  <c r="O114" i="2"/>
  <c r="O117" i="2" s="1"/>
  <c r="O100" i="2"/>
  <c r="O103" i="2" s="1"/>
  <c r="O86" i="2"/>
  <c r="O89" i="2" s="1"/>
  <c r="O198" i="2"/>
  <c r="O201" i="2" s="1"/>
  <c r="O121" i="2"/>
  <c r="O124" i="2" s="1"/>
  <c r="O93" i="2"/>
  <c r="O96" i="2" s="1"/>
  <c r="O107" i="2"/>
  <c r="O110" i="2" s="1"/>
  <c r="O72" i="2"/>
  <c r="O38" i="2"/>
  <c r="E40" i="3"/>
  <c r="P49" i="2" s="1"/>
  <c r="P20" i="2" l="1"/>
  <c r="P21" i="2" s="1"/>
  <c r="O33" i="2"/>
  <c r="O36" i="2" s="1"/>
  <c r="O136" i="2" s="1"/>
  <c r="O138" i="2" s="1"/>
  <c r="C139" i="2" s="1"/>
  <c r="F40" i="3"/>
  <c r="P48" i="2" s="1"/>
  <c r="O46" i="2" l="1"/>
  <c r="P50" i="2"/>
  <c r="P27" i="2" s="1"/>
  <c r="P28" i="2" s="1"/>
  <c r="O40" i="2"/>
  <c r="O75" i="2"/>
  <c r="G40" i="3"/>
  <c r="H40" i="3"/>
  <c r="P32" i="2" s="1"/>
  <c r="P58" i="2" l="1"/>
  <c r="P261" i="2" s="1"/>
  <c r="P264" i="2" s="1"/>
  <c r="P42" i="2"/>
  <c r="O82" i="2"/>
  <c r="O44" i="2"/>
  <c r="P142" i="2"/>
  <c r="P247" i="2"/>
  <c r="P250" i="2" s="1"/>
  <c r="P177" i="2"/>
  <c r="P180" i="2" s="1"/>
  <c r="P38" i="2"/>
  <c r="P163" i="2"/>
  <c r="P166" i="2" s="1"/>
  <c r="P128" i="2"/>
  <c r="P131" i="2" s="1"/>
  <c r="P72" i="2"/>
  <c r="P121" i="2"/>
  <c r="P124" i="2" s="1"/>
  <c r="P79" i="2"/>
  <c r="P184" i="2"/>
  <c r="P187" i="2" s="1"/>
  <c r="P135" i="2"/>
  <c r="P138" i="2" s="1"/>
  <c r="P212" i="2"/>
  <c r="P215" i="2" s="1"/>
  <c r="P240" i="2"/>
  <c r="P243" i="2" s="1"/>
  <c r="P191" i="2"/>
  <c r="P194" i="2" s="1"/>
  <c r="P219" i="2"/>
  <c r="P222" i="2" s="1"/>
  <c r="P86" i="2"/>
  <c r="P89" i="2" s="1"/>
  <c r="P226" i="2"/>
  <c r="P229" i="2" s="1"/>
  <c r="P149" i="2"/>
  <c r="P152" i="2" s="1"/>
  <c r="P93" i="2"/>
  <c r="P96" i="2" s="1"/>
  <c r="P156" i="2"/>
  <c r="P159" i="2" s="1"/>
  <c r="P198" i="2"/>
  <c r="P201" i="2" s="1"/>
  <c r="P254" i="2"/>
  <c r="P257" i="2" s="1"/>
  <c r="P100" i="2"/>
  <c r="P103" i="2" s="1"/>
  <c r="P114" i="2"/>
  <c r="P117" i="2" s="1"/>
  <c r="P107" i="2"/>
  <c r="P110" i="2" s="1"/>
  <c r="P170" i="2"/>
  <c r="P173" i="2" s="1"/>
  <c r="P205" i="2"/>
  <c r="P208" i="2" s="1"/>
  <c r="P233" i="2"/>
  <c r="P236" i="2" s="1"/>
  <c r="P65" i="2"/>
  <c r="P68" i="2" s="1"/>
  <c r="P61" i="2"/>
  <c r="E41" i="3"/>
  <c r="Q49" i="2" s="1"/>
  <c r="Q20" i="2" l="1"/>
  <c r="Q21" i="2"/>
  <c r="F41" i="3"/>
  <c r="Q48" i="2" s="1"/>
  <c r="P33" i="2"/>
  <c r="P36" i="2" s="1"/>
  <c r="P143" i="2" s="1"/>
  <c r="P145" i="2" s="1"/>
  <c r="C146" i="2" s="1"/>
  <c r="P46" i="2" l="1"/>
  <c r="Q50" i="2"/>
  <c r="Q27" i="2" s="1"/>
  <c r="Q28" i="2" s="1"/>
  <c r="P40" i="2"/>
  <c r="P75" i="2"/>
  <c r="G41" i="3"/>
  <c r="H41" i="3"/>
  <c r="Q32" i="2" s="1"/>
  <c r="Q58" i="2" l="1"/>
  <c r="Q261" i="2" s="1"/>
  <c r="Q264" i="2" s="1"/>
  <c r="Q42" i="2"/>
  <c r="P82" i="2"/>
  <c r="P44" i="2"/>
  <c r="Q177" i="2"/>
  <c r="Q180" i="2" s="1"/>
  <c r="Q247" i="2"/>
  <c r="Q250" i="2" s="1"/>
  <c r="Q72" i="2"/>
  <c r="Q38" i="2"/>
  <c r="Q93" i="2"/>
  <c r="Q96" i="2" s="1"/>
  <c r="Q79" i="2"/>
  <c r="Q114" i="2"/>
  <c r="Q117" i="2" s="1"/>
  <c r="Q184" i="2"/>
  <c r="Q187" i="2" s="1"/>
  <c r="Q219" i="2"/>
  <c r="Q222" i="2" s="1"/>
  <c r="Q128" i="2"/>
  <c r="Q131" i="2" s="1"/>
  <c r="Q191" i="2"/>
  <c r="Q194" i="2" s="1"/>
  <c r="Q226" i="2"/>
  <c r="Q229" i="2" s="1"/>
  <c r="Q121" i="2"/>
  <c r="Q124" i="2" s="1"/>
  <c r="Q163" i="2"/>
  <c r="Q166" i="2" s="1"/>
  <c r="Q240" i="2"/>
  <c r="Q243" i="2" s="1"/>
  <c r="Q100" i="2"/>
  <c r="Q103" i="2" s="1"/>
  <c r="Q142" i="2"/>
  <c r="Q145" i="2" s="1"/>
  <c r="Q156" i="2"/>
  <c r="Q159" i="2" s="1"/>
  <c r="Q135" i="2"/>
  <c r="Q138" i="2" s="1"/>
  <c r="Q205" i="2"/>
  <c r="Q208" i="2" s="1"/>
  <c r="Q198" i="2"/>
  <c r="Q201" i="2" s="1"/>
  <c r="Q254" i="2"/>
  <c r="Q257" i="2" s="1"/>
  <c r="Q86" i="2"/>
  <c r="Q89" i="2" s="1"/>
  <c r="Q107" i="2"/>
  <c r="Q110" i="2" s="1"/>
  <c r="Q170" i="2"/>
  <c r="Q173" i="2" s="1"/>
  <c r="Q149" i="2"/>
  <c r="Q212" i="2"/>
  <c r="Q215" i="2" s="1"/>
  <c r="Q233" i="2"/>
  <c r="Q236" i="2" s="1"/>
  <c r="Q65" i="2"/>
  <c r="Q68" i="2" s="1"/>
  <c r="Q61" i="2"/>
  <c r="E42" i="3"/>
  <c r="R49" i="2" s="1"/>
  <c r="R20" i="2" l="1"/>
  <c r="R21" i="2" s="1"/>
  <c r="F42" i="3"/>
  <c r="R48" i="2" s="1"/>
  <c r="Q33" i="2"/>
  <c r="Q36" i="2" s="1"/>
  <c r="Q150" i="2" s="1"/>
  <c r="Q152" i="2" s="1"/>
  <c r="C153" i="2" s="1"/>
  <c r="R50" i="2" l="1"/>
  <c r="R27" i="2" s="1"/>
  <c r="R28" i="2" s="1"/>
  <c r="Q40" i="2"/>
  <c r="Q75" i="2"/>
  <c r="R38" i="2"/>
  <c r="G42" i="3"/>
  <c r="H42" i="3"/>
  <c r="R32" i="2" s="1"/>
  <c r="R58" i="2" l="1"/>
  <c r="R42" i="2"/>
  <c r="Q82" i="2"/>
  <c r="Q44" i="2"/>
  <c r="R254" i="2"/>
  <c r="R257" i="2" s="1"/>
  <c r="R107" i="2"/>
  <c r="R110" i="2" s="1"/>
  <c r="R226" i="2"/>
  <c r="R229" i="2" s="1"/>
  <c r="R86" i="2"/>
  <c r="R89" i="2" s="1"/>
  <c r="R142" i="2"/>
  <c r="R145" i="2" s="1"/>
  <c r="R163" i="2"/>
  <c r="R166" i="2" s="1"/>
  <c r="R240" i="2"/>
  <c r="R243" i="2" s="1"/>
  <c r="R65" i="2"/>
  <c r="R68" i="2" s="1"/>
  <c r="R61" i="2"/>
  <c r="E43" i="3"/>
  <c r="S49" i="2" s="1"/>
  <c r="R79" i="2" l="1"/>
  <c r="R198" i="2"/>
  <c r="R201" i="2" s="1"/>
  <c r="R184" i="2"/>
  <c r="R187" i="2" s="1"/>
  <c r="R191" i="2"/>
  <c r="R194" i="2" s="1"/>
  <c r="R212" i="2"/>
  <c r="R215" i="2" s="1"/>
  <c r="R72" i="2"/>
  <c r="R261" i="2"/>
  <c r="R264" i="2" s="1"/>
  <c r="R177" i="2"/>
  <c r="R180" i="2" s="1"/>
  <c r="R128" i="2"/>
  <c r="R131" i="2" s="1"/>
  <c r="R156" i="2"/>
  <c r="R205" i="2"/>
  <c r="R208" i="2" s="1"/>
  <c r="R247" i="2"/>
  <c r="R250" i="2" s="1"/>
  <c r="R114" i="2"/>
  <c r="R117" i="2" s="1"/>
  <c r="R121" i="2"/>
  <c r="R124" i="2" s="1"/>
  <c r="R170" i="2"/>
  <c r="R173" i="2" s="1"/>
  <c r="R233" i="2"/>
  <c r="R236" i="2" s="1"/>
  <c r="R135" i="2"/>
  <c r="R138" i="2" s="1"/>
  <c r="R100" i="2"/>
  <c r="R103" i="2" s="1"/>
  <c r="R219" i="2"/>
  <c r="R222" i="2" s="1"/>
  <c r="R93" i="2"/>
  <c r="R96" i="2" s="1"/>
  <c r="R149" i="2"/>
  <c r="R152" i="2" s="1"/>
  <c r="S20" i="2"/>
  <c r="R33" i="2"/>
  <c r="R36" i="2" s="1"/>
  <c r="R157" i="2" s="1"/>
  <c r="R159" i="2" s="1"/>
  <c r="C160" i="2" s="1"/>
  <c r="S21" i="2"/>
  <c r="F43" i="3"/>
  <c r="S48" i="2" s="1"/>
  <c r="R46" i="2" l="1"/>
  <c r="S50" i="2"/>
  <c r="S27" i="2" s="1"/>
  <c r="S28" i="2" s="1"/>
  <c r="S38" i="2" s="1"/>
  <c r="R40" i="2"/>
  <c r="R75" i="2"/>
  <c r="G43" i="3"/>
  <c r="H43" i="3"/>
  <c r="S32" i="2" s="1"/>
  <c r="S58" i="2" l="1"/>
  <c r="S42" i="2"/>
  <c r="R82" i="2"/>
  <c r="R44" i="2"/>
  <c r="S247" i="2"/>
  <c r="S250" i="2" s="1"/>
  <c r="S191" i="2"/>
  <c r="S194" i="2" s="1"/>
  <c r="S205" i="2"/>
  <c r="S208" i="2" s="1"/>
  <c r="S226" i="2"/>
  <c r="S229" i="2" s="1"/>
  <c r="S79" i="2"/>
  <c r="S135" i="2"/>
  <c r="S138" i="2" s="1"/>
  <c r="S86" i="2"/>
  <c r="S89" i="2" s="1"/>
  <c r="S233" i="2"/>
  <c r="S236" i="2" s="1"/>
  <c r="S261" i="2"/>
  <c r="S264" i="2" s="1"/>
  <c r="S170" i="2"/>
  <c r="S173" i="2" s="1"/>
  <c r="S212" i="2"/>
  <c r="S215" i="2" s="1"/>
  <c r="S93" i="2"/>
  <c r="S96" i="2" s="1"/>
  <c r="S100" i="2"/>
  <c r="S103" i="2" s="1"/>
  <c r="S149" i="2"/>
  <c r="S152" i="2" s="1"/>
  <c r="S240" i="2"/>
  <c r="S243" i="2" s="1"/>
  <c r="S198" i="2"/>
  <c r="S201" i="2" s="1"/>
  <c r="S184" i="2"/>
  <c r="S187" i="2" s="1"/>
  <c r="S65" i="2"/>
  <c r="S68" i="2" s="1"/>
  <c r="S61" i="2"/>
  <c r="E44" i="3"/>
  <c r="T49" i="2" s="1"/>
  <c r="S219" i="2" l="1"/>
  <c r="S222" i="2" s="1"/>
  <c r="S254" i="2"/>
  <c r="S257" i="2" s="1"/>
  <c r="S114" i="2"/>
  <c r="S117" i="2" s="1"/>
  <c r="S107" i="2"/>
  <c r="S110" i="2" s="1"/>
  <c r="S163" i="2"/>
  <c r="S121" i="2"/>
  <c r="S124" i="2" s="1"/>
  <c r="S142" i="2"/>
  <c r="S145" i="2" s="1"/>
  <c r="S177" i="2"/>
  <c r="S180" i="2" s="1"/>
  <c r="S72" i="2"/>
  <c r="S156" i="2"/>
  <c r="S159" i="2" s="1"/>
  <c r="S128" i="2"/>
  <c r="S131" i="2" s="1"/>
  <c r="T20" i="2"/>
  <c r="T21" i="2" s="1"/>
  <c r="S33" i="2"/>
  <c r="S36" i="2" s="1"/>
  <c r="S164" i="2" s="1"/>
  <c r="S166" i="2" s="1"/>
  <c r="C167" i="2" s="1"/>
  <c r="F44" i="3"/>
  <c r="T48" i="2" s="1"/>
  <c r="T50" i="2" l="1"/>
  <c r="T27" i="2" s="1"/>
  <c r="T28" i="2" s="1"/>
  <c r="S46" i="2"/>
  <c r="Q46" i="2"/>
  <c r="S40" i="2"/>
  <c r="S75" i="2"/>
  <c r="T38" i="2"/>
  <c r="G44" i="3"/>
  <c r="H44" i="3"/>
  <c r="T32" i="2" s="1"/>
  <c r="T58" i="2" l="1"/>
  <c r="T42" i="2"/>
  <c r="S82" i="2"/>
  <c r="S44" i="2"/>
  <c r="T65" i="2"/>
  <c r="T68" i="2" s="1"/>
  <c r="T61" i="2"/>
  <c r="T233" i="2"/>
  <c r="T236" i="2" s="1"/>
  <c r="T261" i="2"/>
  <c r="T264" i="2" s="1"/>
  <c r="E45" i="3"/>
  <c r="U49" i="2" s="1"/>
  <c r="T247" i="2" l="1"/>
  <c r="T250" i="2" s="1"/>
  <c r="T254" i="2"/>
  <c r="T257" i="2" s="1"/>
  <c r="T212" i="2"/>
  <c r="T215" i="2" s="1"/>
  <c r="T170" i="2"/>
  <c r="T177" i="2"/>
  <c r="T180" i="2" s="1"/>
  <c r="T93" i="2"/>
  <c r="T96" i="2" s="1"/>
  <c r="T163" i="2"/>
  <c r="T166" i="2" s="1"/>
  <c r="T114" i="2"/>
  <c r="T117" i="2" s="1"/>
  <c r="T240" i="2"/>
  <c r="T243" i="2" s="1"/>
  <c r="T205" i="2"/>
  <c r="T208" i="2" s="1"/>
  <c r="T156" i="2"/>
  <c r="T159" i="2" s="1"/>
  <c r="T135" i="2"/>
  <c r="T138" i="2" s="1"/>
  <c r="T149" i="2"/>
  <c r="T152" i="2" s="1"/>
  <c r="T86" i="2"/>
  <c r="T89" i="2" s="1"/>
  <c r="T226" i="2"/>
  <c r="T229" i="2" s="1"/>
  <c r="T191" i="2"/>
  <c r="T194" i="2" s="1"/>
  <c r="T142" i="2"/>
  <c r="T145" i="2" s="1"/>
  <c r="T121" i="2"/>
  <c r="T124" i="2" s="1"/>
  <c r="T128" i="2"/>
  <c r="T131" i="2" s="1"/>
  <c r="T100" i="2"/>
  <c r="T103" i="2" s="1"/>
  <c r="T79" i="2"/>
  <c r="T219" i="2"/>
  <c r="T222" i="2" s="1"/>
  <c r="T184" i="2"/>
  <c r="T187" i="2" s="1"/>
  <c r="T198" i="2"/>
  <c r="T201" i="2" s="1"/>
  <c r="T107" i="2"/>
  <c r="T110" i="2" s="1"/>
  <c r="T72" i="2"/>
  <c r="U20" i="2"/>
  <c r="U21" i="2" s="1"/>
  <c r="T33" i="2"/>
  <c r="T36" i="2" s="1"/>
  <c r="T171" i="2" s="1"/>
  <c r="T173" i="2" s="1"/>
  <c r="C174" i="2" s="1"/>
  <c r="F45" i="3"/>
  <c r="U48" i="2" s="1"/>
  <c r="T46" i="2" l="1"/>
  <c r="U50" i="2"/>
  <c r="U27" i="2" s="1"/>
  <c r="U28" i="2" s="1"/>
  <c r="T40" i="2"/>
  <c r="T75" i="2"/>
  <c r="H45" i="3"/>
  <c r="U32" i="2" s="1"/>
  <c r="G45" i="3"/>
  <c r="U58" i="2" l="1"/>
  <c r="U42" i="2"/>
  <c r="T82" i="2"/>
  <c r="T44" i="2"/>
  <c r="U205" i="2"/>
  <c r="U208" i="2" s="1"/>
  <c r="U114" i="2"/>
  <c r="U117" i="2" s="1"/>
  <c r="U121" i="2"/>
  <c r="U124" i="2" s="1"/>
  <c r="U135" i="2"/>
  <c r="U138" i="2" s="1"/>
  <c r="U212" i="2"/>
  <c r="U215" i="2" s="1"/>
  <c r="U247" i="2"/>
  <c r="U250" i="2" s="1"/>
  <c r="U93" i="2"/>
  <c r="U96" i="2" s="1"/>
  <c r="U170" i="2"/>
  <c r="U173" i="2" s="1"/>
  <c r="U163" i="2"/>
  <c r="U166" i="2" s="1"/>
  <c r="U233" i="2"/>
  <c r="U236" i="2" s="1"/>
  <c r="U38" i="2"/>
  <c r="U72" i="2"/>
  <c r="U128" i="2"/>
  <c r="U131" i="2" s="1"/>
  <c r="U142" i="2"/>
  <c r="U145" i="2" s="1"/>
  <c r="U191" i="2"/>
  <c r="U194" i="2" s="1"/>
  <c r="U177" i="2"/>
  <c r="U226" i="2"/>
  <c r="U229" i="2" s="1"/>
  <c r="U261" i="2"/>
  <c r="U264" i="2" s="1"/>
  <c r="U79" i="2"/>
  <c r="U198" i="2"/>
  <c r="U201" i="2" s="1"/>
  <c r="U65" i="2"/>
  <c r="U68" i="2" s="1"/>
  <c r="U61" i="2"/>
  <c r="E46" i="3"/>
  <c r="V49" i="2" s="1"/>
  <c r="U254" i="2" l="1"/>
  <c r="U257" i="2" s="1"/>
  <c r="U149" i="2"/>
  <c r="U152" i="2" s="1"/>
  <c r="U100" i="2"/>
  <c r="U103" i="2" s="1"/>
  <c r="U184" i="2"/>
  <c r="U187" i="2" s="1"/>
  <c r="U86" i="2"/>
  <c r="U89" i="2" s="1"/>
  <c r="U156" i="2"/>
  <c r="U159" i="2" s="1"/>
  <c r="U219" i="2"/>
  <c r="U222" i="2" s="1"/>
  <c r="U107" i="2"/>
  <c r="U110" i="2" s="1"/>
  <c r="U240" i="2"/>
  <c r="U243" i="2" s="1"/>
  <c r="V20" i="2"/>
  <c r="V21" i="2" s="1"/>
  <c r="F46" i="3"/>
  <c r="V48" i="2" s="1"/>
  <c r="U33" i="2"/>
  <c r="U36" i="2" s="1"/>
  <c r="U178" i="2" s="1"/>
  <c r="U180" i="2" s="1"/>
  <c r="C181" i="2" s="1"/>
  <c r="U46" i="2" l="1"/>
  <c r="V50" i="2"/>
  <c r="V27" i="2" s="1"/>
  <c r="V28" i="2" s="1"/>
  <c r="V38" i="2" s="1"/>
  <c r="U40" i="2"/>
  <c r="U75" i="2"/>
  <c r="G46" i="3"/>
  <c r="H46" i="3"/>
  <c r="V32" i="2" s="1"/>
  <c r="V58" i="2" l="1"/>
  <c r="V42" i="2"/>
  <c r="U82" i="2"/>
  <c r="U44" i="2"/>
  <c r="V93" i="2"/>
  <c r="V96" i="2" s="1"/>
  <c r="V142" i="2"/>
  <c r="V145" i="2" s="1"/>
  <c r="V114" i="2"/>
  <c r="V117" i="2" s="1"/>
  <c r="V135" i="2"/>
  <c r="V138" i="2" s="1"/>
  <c r="V205" i="2"/>
  <c r="V208" i="2" s="1"/>
  <c r="V198" i="2"/>
  <c r="V201" i="2" s="1"/>
  <c r="V254" i="2"/>
  <c r="V257" i="2" s="1"/>
  <c r="V156" i="2"/>
  <c r="V159" i="2" s="1"/>
  <c r="V184" i="2"/>
  <c r="V128" i="2"/>
  <c r="V131" i="2" s="1"/>
  <c r="V149" i="2"/>
  <c r="V152" i="2" s="1"/>
  <c r="V212" i="2"/>
  <c r="V215" i="2" s="1"/>
  <c r="V233" i="2"/>
  <c r="V236" i="2" s="1"/>
  <c r="V121" i="2"/>
  <c r="V124" i="2" s="1"/>
  <c r="V86" i="2"/>
  <c r="V89" i="2" s="1"/>
  <c r="V170" i="2"/>
  <c r="V173" i="2" s="1"/>
  <c r="V163" i="2"/>
  <c r="V166" i="2" s="1"/>
  <c r="V219" i="2"/>
  <c r="V222" i="2" s="1"/>
  <c r="V240" i="2"/>
  <c r="V243" i="2" s="1"/>
  <c r="V261" i="2"/>
  <c r="V264" i="2" s="1"/>
  <c r="V65" i="2"/>
  <c r="V68" i="2" s="1"/>
  <c r="V61" i="2"/>
  <c r="E47" i="3"/>
  <c r="W49" i="2" s="1"/>
  <c r="V79" i="2" l="1"/>
  <c r="V177" i="2"/>
  <c r="V180" i="2" s="1"/>
  <c r="V72" i="2"/>
  <c r="V191" i="2"/>
  <c r="V194" i="2" s="1"/>
  <c r="V247" i="2"/>
  <c r="V250" i="2" s="1"/>
  <c r="V100" i="2"/>
  <c r="V103" i="2" s="1"/>
  <c r="V226" i="2"/>
  <c r="V229" i="2" s="1"/>
  <c r="V107" i="2"/>
  <c r="V110" i="2" s="1"/>
  <c r="W20" i="2"/>
  <c r="F47" i="3"/>
  <c r="W48" i="2" s="1"/>
  <c r="V33" i="2"/>
  <c r="V36" i="2" s="1"/>
  <c r="V185" i="2" s="1"/>
  <c r="V187" i="2" s="1"/>
  <c r="C188" i="2" s="1"/>
  <c r="V46" i="2" l="1"/>
  <c r="W50" i="2"/>
  <c r="W27" i="2" s="1"/>
  <c r="AY25" i="4" s="1"/>
  <c r="V40" i="2"/>
  <c r="V75" i="2"/>
  <c r="G47" i="3"/>
  <c r="H47" i="3"/>
  <c r="W32" i="2" s="1"/>
  <c r="AY30" i="4" s="1"/>
  <c r="W21" i="2"/>
  <c r="V82" i="2" l="1"/>
  <c r="V44" i="2"/>
  <c r="AM16" i="4"/>
  <c r="W28" i="2"/>
  <c r="W38" i="2" s="1"/>
  <c r="AY36" i="4" s="1"/>
  <c r="E48" i="3"/>
  <c r="X49" i="2" s="1"/>
  <c r="W58" i="2" l="1"/>
  <c r="W42" i="2"/>
  <c r="AM32" i="4" s="1"/>
  <c r="M14" i="1" s="1"/>
  <c r="W128" i="2"/>
  <c r="W131" i="2" s="1"/>
  <c r="W191" i="2"/>
  <c r="AY26" i="4"/>
  <c r="W86" i="2"/>
  <c r="W89" i="2" s="1"/>
  <c r="W219" i="2"/>
  <c r="W222" i="2" s="1"/>
  <c r="W100" i="2"/>
  <c r="W103" i="2" s="1"/>
  <c r="W142" i="2"/>
  <c r="W145" i="2" s="1"/>
  <c r="W233" i="2"/>
  <c r="W236" i="2" s="1"/>
  <c r="W247" i="2"/>
  <c r="W250" i="2" s="1"/>
  <c r="W72" i="2"/>
  <c r="W114" i="2"/>
  <c r="W117" i="2" s="1"/>
  <c r="W177" i="2"/>
  <c r="W180" i="2" s="1"/>
  <c r="W205" i="2"/>
  <c r="W208" i="2" s="1"/>
  <c r="W254" i="2"/>
  <c r="W257" i="2" s="1"/>
  <c r="W149" i="2"/>
  <c r="W152" i="2" s="1"/>
  <c r="W184" i="2"/>
  <c r="W187" i="2" s="1"/>
  <c r="W226" i="2"/>
  <c r="W229" i="2" s="1"/>
  <c r="W261" i="2"/>
  <c r="W264" i="2" s="1"/>
  <c r="AM17" i="4"/>
  <c r="M12" i="1" s="1"/>
  <c r="W93" i="2"/>
  <c r="W96" i="2" s="1"/>
  <c r="W135" i="2"/>
  <c r="W138" i="2" s="1"/>
  <c r="W163" i="2"/>
  <c r="W166" i="2" s="1"/>
  <c r="W170" i="2"/>
  <c r="W173" i="2" s="1"/>
  <c r="W212" i="2"/>
  <c r="W215" i="2" s="1"/>
  <c r="W240" i="2"/>
  <c r="W243" i="2" s="1"/>
  <c r="X20" i="2"/>
  <c r="X21" i="2" s="1"/>
  <c r="F48" i="3"/>
  <c r="X48" i="2" s="1"/>
  <c r="W33" i="2"/>
  <c r="AY41" i="4" l="1"/>
  <c r="W79" i="2"/>
  <c r="W65" i="2"/>
  <c r="W68" i="2" s="1"/>
  <c r="W107" i="2"/>
  <c r="W110" i="2" s="1"/>
  <c r="W61" i="2"/>
  <c r="W121" i="2"/>
  <c r="W124" i="2" s="1"/>
  <c r="W156" i="2"/>
  <c r="W159" i="2" s="1"/>
  <c r="W198" i="2"/>
  <c r="W201" i="2" s="1"/>
  <c r="X50" i="2"/>
  <c r="X27" i="2" s="1"/>
  <c r="X28" i="2" s="1"/>
  <c r="AY31" i="4"/>
  <c r="W36" i="2"/>
  <c r="G48" i="3"/>
  <c r="H48" i="3"/>
  <c r="X32" i="2" s="1"/>
  <c r="X58" i="2" l="1"/>
  <c r="X42" i="2"/>
  <c r="X38" i="2"/>
  <c r="X65" i="2"/>
  <c r="X68" i="2" s="1"/>
  <c r="X61" i="2"/>
  <c r="W75" i="2"/>
  <c r="W192" i="2"/>
  <c r="W194" i="2" s="1"/>
  <c r="C195" i="2" s="1"/>
  <c r="W40" i="2"/>
  <c r="W44" i="2" s="1"/>
  <c r="AY34" i="4"/>
  <c r="E49" i="3"/>
  <c r="Y49" i="2" s="1"/>
  <c r="X79" i="2" l="1"/>
  <c r="X240" i="2"/>
  <c r="X243" i="2" s="1"/>
  <c r="X212" i="2"/>
  <c r="X215" i="2" s="1"/>
  <c r="X170" i="2"/>
  <c r="X173" i="2" s="1"/>
  <c r="X121" i="2"/>
  <c r="X124" i="2" s="1"/>
  <c r="X177" i="2"/>
  <c r="X180" i="2" s="1"/>
  <c r="X149" i="2"/>
  <c r="X152" i="2" s="1"/>
  <c r="X233" i="2"/>
  <c r="X236" i="2" s="1"/>
  <c r="X205" i="2"/>
  <c r="X208" i="2" s="1"/>
  <c r="X107" i="2"/>
  <c r="X110" i="2" s="1"/>
  <c r="X135" i="2"/>
  <c r="X138" i="2" s="1"/>
  <c r="X100" i="2"/>
  <c r="X103" i="2" s="1"/>
  <c r="X254" i="2"/>
  <c r="X257" i="2" s="1"/>
  <c r="X226" i="2"/>
  <c r="X229" i="2" s="1"/>
  <c r="X198" i="2"/>
  <c r="X142" i="2"/>
  <c r="X145" i="2" s="1"/>
  <c r="X128" i="2"/>
  <c r="X131" i="2" s="1"/>
  <c r="X86" i="2"/>
  <c r="X89" i="2" s="1"/>
  <c r="X247" i="2"/>
  <c r="X250" i="2" s="1"/>
  <c r="X219" i="2"/>
  <c r="X222" i="2" s="1"/>
  <c r="X184" i="2"/>
  <c r="X187" i="2" s="1"/>
  <c r="X163" i="2"/>
  <c r="X166" i="2" s="1"/>
  <c r="X114" i="2"/>
  <c r="X117" i="2" s="1"/>
  <c r="X191" i="2"/>
  <c r="X194" i="2" s="1"/>
  <c r="X72" i="2"/>
  <c r="X261" i="2"/>
  <c r="X264" i="2" s="1"/>
  <c r="X156" i="2"/>
  <c r="X159" i="2" s="1"/>
  <c r="X93" i="2"/>
  <c r="X96" i="2" s="1"/>
  <c r="W46" i="2"/>
  <c r="Y20" i="2"/>
  <c r="Y21" i="2" s="1"/>
  <c r="W82" i="2"/>
  <c r="AY38" i="4"/>
  <c r="F49" i="3"/>
  <c r="Y48" i="2" s="1"/>
  <c r="X33" i="2"/>
  <c r="X36" i="2" s="1"/>
  <c r="X199" i="2" s="1"/>
  <c r="X201" i="2" l="1"/>
  <c r="C202" i="2" s="1"/>
  <c r="X46" i="2" s="1"/>
  <c r="AY43" i="4"/>
  <c r="AM37" i="4"/>
  <c r="M18" i="1" s="1"/>
  <c r="Y50" i="2"/>
  <c r="Y27" i="2" s="1"/>
  <c r="Y28" i="2" s="1"/>
  <c r="X40" i="2"/>
  <c r="X75" i="2"/>
  <c r="AM35" i="4"/>
  <c r="M16" i="1" s="1"/>
  <c r="AY42" i="4"/>
  <c r="H49" i="3"/>
  <c r="Y32" i="2" s="1"/>
  <c r="G49" i="3"/>
  <c r="Y58" i="2" l="1"/>
  <c r="Y79" i="2" s="1"/>
  <c r="Y42" i="2"/>
  <c r="X82" i="2"/>
  <c r="X44" i="2"/>
  <c r="Y135" i="2"/>
  <c r="Y138" i="2" s="1"/>
  <c r="Y72" i="2"/>
  <c r="Y191" i="2"/>
  <c r="Y194" i="2" s="1"/>
  <c r="Y38" i="2"/>
  <c r="Y128" i="2"/>
  <c r="Y131" i="2" s="1"/>
  <c r="Y226" i="2"/>
  <c r="Y229" i="2" s="1"/>
  <c r="Y93" i="2"/>
  <c r="Y96" i="2" s="1"/>
  <c r="Y247" i="2"/>
  <c r="Y250" i="2" s="1"/>
  <c r="Y198" i="2"/>
  <c r="Y201" i="2" s="1"/>
  <c r="Y114" i="2"/>
  <c r="Y117" i="2" s="1"/>
  <c r="Y142" i="2"/>
  <c r="Y145" i="2" s="1"/>
  <c r="Y156" i="2"/>
  <c r="Y159" i="2" s="1"/>
  <c r="Y149" i="2"/>
  <c r="Y152" i="2" s="1"/>
  <c r="Y205" i="2"/>
  <c r="Y254" i="2"/>
  <c r="Y257" i="2" s="1"/>
  <c r="Y163" i="2"/>
  <c r="Y166" i="2" s="1"/>
  <c r="Y233" i="2"/>
  <c r="Y236" i="2" s="1"/>
  <c r="Y261" i="2"/>
  <c r="Y264" i="2" s="1"/>
  <c r="Y100" i="2"/>
  <c r="Y103" i="2" s="1"/>
  <c r="Y107" i="2"/>
  <c r="Y110" i="2" s="1"/>
  <c r="Y170" i="2"/>
  <c r="Y173" i="2" s="1"/>
  <c r="Y212" i="2"/>
  <c r="Y215" i="2" s="1"/>
  <c r="Y86" i="2"/>
  <c r="Y89" i="2" s="1"/>
  <c r="Y121" i="2"/>
  <c r="Y124" i="2" s="1"/>
  <c r="Y184" i="2"/>
  <c r="Y187" i="2" s="1"/>
  <c r="Y177" i="2"/>
  <c r="Y180" i="2" s="1"/>
  <c r="Y219" i="2"/>
  <c r="Y222" i="2" s="1"/>
  <c r="Y240" i="2"/>
  <c r="Y243" i="2" s="1"/>
  <c r="Y65" i="2"/>
  <c r="Y68" i="2" s="1"/>
  <c r="Y61" i="2"/>
  <c r="E50" i="3"/>
  <c r="Z49" i="2" s="1"/>
  <c r="Z20" i="2" l="1"/>
  <c r="Z21" i="2" s="1"/>
  <c r="Y33" i="2"/>
  <c r="Y36" i="2" s="1"/>
  <c r="Y206" i="2" s="1"/>
  <c r="Y208" i="2" s="1"/>
  <c r="C209" i="2" s="1"/>
  <c r="F50" i="3"/>
  <c r="Z48" i="2" s="1"/>
  <c r="Y46" i="2" l="1"/>
  <c r="Z50" i="2"/>
  <c r="Z27" i="2" s="1"/>
  <c r="Z28" i="2" s="1"/>
  <c r="Y40" i="2"/>
  <c r="Y75" i="2"/>
  <c r="H50" i="3"/>
  <c r="Z32" i="2" s="1"/>
  <c r="G50" i="3"/>
  <c r="Z58" i="2" l="1"/>
  <c r="Z42" i="2"/>
  <c r="Z38" i="2"/>
  <c r="Y82" i="2"/>
  <c r="Y44" i="2"/>
  <c r="Z254" i="2"/>
  <c r="Z257" i="2" s="1"/>
  <c r="Z261" i="2"/>
  <c r="Z264" i="2" s="1"/>
  <c r="Z114" i="2"/>
  <c r="Z117" i="2" s="1"/>
  <c r="Z135" i="2"/>
  <c r="Z138" i="2" s="1"/>
  <c r="Z191" i="2"/>
  <c r="Z194" i="2" s="1"/>
  <c r="Z226" i="2"/>
  <c r="Z229" i="2" s="1"/>
  <c r="Z247" i="2"/>
  <c r="Z250" i="2" s="1"/>
  <c r="Z65" i="2"/>
  <c r="Z68" i="2" s="1"/>
  <c r="Z61" i="2"/>
  <c r="E51" i="3"/>
  <c r="AA49" i="2" s="1"/>
  <c r="Z79" i="2" l="1"/>
  <c r="Z198" i="2"/>
  <c r="Z201" i="2" s="1"/>
  <c r="Z177" i="2"/>
  <c r="Z180" i="2" s="1"/>
  <c r="Z142" i="2"/>
  <c r="Z145" i="2" s="1"/>
  <c r="Z121" i="2"/>
  <c r="Z124" i="2" s="1"/>
  <c r="Z93" i="2"/>
  <c r="Z96" i="2" s="1"/>
  <c r="Z219" i="2"/>
  <c r="Z222" i="2" s="1"/>
  <c r="Z163" i="2"/>
  <c r="Z166" i="2" s="1"/>
  <c r="Z128" i="2"/>
  <c r="Z131" i="2" s="1"/>
  <c r="Z107" i="2"/>
  <c r="Z110" i="2" s="1"/>
  <c r="Z72" i="2"/>
  <c r="Z212" i="2"/>
  <c r="Z149" i="2"/>
  <c r="Z152" i="2" s="1"/>
  <c r="Z100" i="2"/>
  <c r="Z103" i="2" s="1"/>
  <c r="Z170" i="2"/>
  <c r="Z173" i="2" s="1"/>
  <c r="Z233" i="2"/>
  <c r="Z236" i="2" s="1"/>
  <c r="Z205" i="2"/>
  <c r="Z208" i="2" s="1"/>
  <c r="Z156" i="2"/>
  <c r="Z159" i="2" s="1"/>
  <c r="Z86" i="2"/>
  <c r="Z89" i="2" s="1"/>
  <c r="Z184" i="2"/>
  <c r="Z187" i="2" s="1"/>
  <c r="Z240" i="2"/>
  <c r="Z243" i="2" s="1"/>
  <c r="AA20" i="2"/>
  <c r="Z33" i="2"/>
  <c r="Z36" i="2" s="1"/>
  <c r="Z213" i="2" s="1"/>
  <c r="AA21" i="2"/>
  <c r="F51" i="3"/>
  <c r="AA48" i="2" s="1"/>
  <c r="Z215" i="2" l="1"/>
  <c r="C216" i="2" s="1"/>
  <c r="Z46" i="2" s="1"/>
  <c r="AA50" i="2"/>
  <c r="AA27" i="2" s="1"/>
  <c r="AA28" i="2" s="1"/>
  <c r="AA38" i="2" s="1"/>
  <c r="Z40" i="2"/>
  <c r="Z75" i="2"/>
  <c r="G51" i="3"/>
  <c r="H51" i="3"/>
  <c r="AA32" i="2" s="1"/>
  <c r="AA58" i="2" l="1"/>
  <c r="AA42" i="2"/>
  <c r="Z82" i="2"/>
  <c r="Z44" i="2"/>
  <c r="AA261" i="2"/>
  <c r="AA264" i="2" s="1"/>
  <c r="AA198" i="2"/>
  <c r="AA201" i="2" s="1"/>
  <c r="AA233" i="2"/>
  <c r="AA236" i="2" s="1"/>
  <c r="AA191" i="2"/>
  <c r="AA194" i="2" s="1"/>
  <c r="AA226" i="2"/>
  <c r="AA229" i="2" s="1"/>
  <c r="AA170" i="2"/>
  <c r="AA173" i="2" s="1"/>
  <c r="AA247" i="2"/>
  <c r="AA250" i="2" s="1"/>
  <c r="AA205" i="2"/>
  <c r="AA208" i="2" s="1"/>
  <c r="AA65" i="2"/>
  <c r="AA68" i="2" s="1"/>
  <c r="AA61" i="2"/>
  <c r="E52" i="3"/>
  <c r="AB49" i="2" s="1"/>
  <c r="AA79" i="2" l="1"/>
  <c r="AA254" i="2"/>
  <c r="AA257" i="2" s="1"/>
  <c r="AA142" i="2"/>
  <c r="AA145" i="2" s="1"/>
  <c r="AA128" i="2"/>
  <c r="AA131" i="2" s="1"/>
  <c r="AA135" i="2"/>
  <c r="AA138" i="2" s="1"/>
  <c r="AA72" i="2"/>
  <c r="AA240" i="2"/>
  <c r="AA243" i="2" s="1"/>
  <c r="AA177" i="2"/>
  <c r="AA180" i="2" s="1"/>
  <c r="AA114" i="2"/>
  <c r="AA117" i="2" s="1"/>
  <c r="AA107" i="2"/>
  <c r="AA110" i="2" s="1"/>
  <c r="AA184" i="2"/>
  <c r="AA187" i="2" s="1"/>
  <c r="AA163" i="2"/>
  <c r="AA166" i="2" s="1"/>
  <c r="AA93" i="2"/>
  <c r="AA96" i="2" s="1"/>
  <c r="AA212" i="2"/>
  <c r="AA215" i="2" s="1"/>
  <c r="AA149" i="2"/>
  <c r="AA152" i="2" s="1"/>
  <c r="AA121" i="2"/>
  <c r="AA124" i="2" s="1"/>
  <c r="AA219" i="2"/>
  <c r="AA100" i="2"/>
  <c r="AA103" i="2" s="1"/>
  <c r="AA156" i="2"/>
  <c r="AA159" i="2" s="1"/>
  <c r="AA86" i="2"/>
  <c r="AA89" i="2" s="1"/>
  <c r="AB20" i="2"/>
  <c r="AB21" i="2" s="1"/>
  <c r="AA33" i="2"/>
  <c r="AA36" i="2" s="1"/>
  <c r="AA220" i="2" s="1"/>
  <c r="AA222" i="2" s="1"/>
  <c r="C223" i="2" s="1"/>
  <c r="F52" i="3"/>
  <c r="AB48" i="2" s="1"/>
  <c r="AA46" i="2" l="1"/>
  <c r="AB50" i="2"/>
  <c r="AB27" i="2" s="1"/>
  <c r="AB28" i="2" s="1"/>
  <c r="AB38" i="2" s="1"/>
  <c r="AA40" i="2"/>
  <c r="AA75" i="2"/>
  <c r="G52" i="3"/>
  <c r="H52" i="3"/>
  <c r="AB32" i="2" s="1"/>
  <c r="AB58" i="2" l="1"/>
  <c r="AB42" i="2"/>
  <c r="AA82" i="2"/>
  <c r="AA44" i="2"/>
  <c r="AB86" i="2"/>
  <c r="AB89" i="2" s="1"/>
  <c r="AB93" i="2"/>
  <c r="AB96" i="2" s="1"/>
  <c r="AB191" i="2"/>
  <c r="AB194" i="2" s="1"/>
  <c r="AB205" i="2"/>
  <c r="AB208" i="2" s="1"/>
  <c r="AB240" i="2"/>
  <c r="AB243" i="2" s="1"/>
  <c r="AB114" i="2"/>
  <c r="AB117" i="2" s="1"/>
  <c r="AB107" i="2"/>
  <c r="AB110" i="2" s="1"/>
  <c r="AB142" i="2"/>
  <c r="AB145" i="2" s="1"/>
  <c r="AB212" i="2"/>
  <c r="AB215" i="2" s="1"/>
  <c r="AB247" i="2"/>
  <c r="AB250" i="2" s="1"/>
  <c r="AB100" i="2"/>
  <c r="AB103" i="2" s="1"/>
  <c r="AB163" i="2"/>
  <c r="AB166" i="2" s="1"/>
  <c r="AB121" i="2"/>
  <c r="AB124" i="2" s="1"/>
  <c r="AB198" i="2"/>
  <c r="AB201" i="2" s="1"/>
  <c r="AB184" i="2"/>
  <c r="AB187" i="2" s="1"/>
  <c r="AB226" i="2"/>
  <c r="AB65" i="2"/>
  <c r="AB68" i="2" s="1"/>
  <c r="AB61" i="2"/>
  <c r="E53" i="3"/>
  <c r="AC49" i="2" s="1"/>
  <c r="AB254" i="2" l="1"/>
  <c r="AB257" i="2" s="1"/>
  <c r="AB233" i="2"/>
  <c r="AB236" i="2" s="1"/>
  <c r="AB149" i="2"/>
  <c r="AB152" i="2" s="1"/>
  <c r="AB72" i="2"/>
  <c r="AB219" i="2"/>
  <c r="AB222" i="2" s="1"/>
  <c r="AB135" i="2"/>
  <c r="AB138" i="2" s="1"/>
  <c r="AB261" i="2"/>
  <c r="AB264" i="2" s="1"/>
  <c r="AB177" i="2"/>
  <c r="AB180" i="2" s="1"/>
  <c r="AB170" i="2"/>
  <c r="AB173" i="2" s="1"/>
  <c r="AB128" i="2"/>
  <c r="AB131" i="2" s="1"/>
  <c r="AB156" i="2"/>
  <c r="AB159" i="2" s="1"/>
  <c r="AB79" i="2"/>
  <c r="AC20" i="2"/>
  <c r="AC21" i="2" s="1"/>
  <c r="F53" i="3"/>
  <c r="AC48" i="2" s="1"/>
  <c r="AB33" i="2"/>
  <c r="AB36" i="2" s="1"/>
  <c r="AB227" i="2" s="1"/>
  <c r="AB229" i="2" s="1"/>
  <c r="C230" i="2" s="1"/>
  <c r="AB46" i="2" l="1"/>
  <c r="AC50" i="2"/>
  <c r="AC27" i="2" s="1"/>
  <c r="AC28" i="2" s="1"/>
  <c r="AB40" i="2"/>
  <c r="AB75" i="2"/>
  <c r="H53" i="3"/>
  <c r="AC32" i="2" s="1"/>
  <c r="G53" i="3"/>
  <c r="AC58" i="2" l="1"/>
  <c r="AC42" i="2"/>
  <c r="AC38" i="2"/>
  <c r="AB82" i="2"/>
  <c r="AB44" i="2"/>
  <c r="AC65" i="2"/>
  <c r="AC68" i="2" s="1"/>
  <c r="AC61" i="2"/>
  <c r="E54" i="3"/>
  <c r="AD49" i="2" s="1"/>
  <c r="AC254" i="2" l="1"/>
  <c r="AC257" i="2" s="1"/>
  <c r="AC198" i="2"/>
  <c r="AC201" i="2" s="1"/>
  <c r="AC205" i="2"/>
  <c r="AC208" i="2" s="1"/>
  <c r="AC135" i="2"/>
  <c r="AC138" i="2" s="1"/>
  <c r="AC191" i="2"/>
  <c r="AC194" i="2" s="1"/>
  <c r="AC93" i="2"/>
  <c r="AC96" i="2" s="1"/>
  <c r="AC114" i="2"/>
  <c r="AC117" i="2" s="1"/>
  <c r="AC247" i="2"/>
  <c r="AC250" i="2" s="1"/>
  <c r="AC226" i="2"/>
  <c r="AC229" i="2" s="1"/>
  <c r="AC177" i="2"/>
  <c r="AC180" i="2" s="1"/>
  <c r="AC184" i="2"/>
  <c r="AC187" i="2" s="1"/>
  <c r="AC128" i="2"/>
  <c r="AC131" i="2" s="1"/>
  <c r="AC72" i="2"/>
  <c r="AC261" i="2"/>
  <c r="AC264" i="2" s="1"/>
  <c r="AC233" i="2"/>
  <c r="AC212" i="2"/>
  <c r="AC215" i="2" s="1"/>
  <c r="AC149" i="2"/>
  <c r="AC152" i="2" s="1"/>
  <c r="AC107" i="2"/>
  <c r="AC110" i="2" s="1"/>
  <c r="AC86" i="2"/>
  <c r="AC89" i="2" s="1"/>
  <c r="AC142" i="2"/>
  <c r="AC145" i="2" s="1"/>
  <c r="AC79" i="2"/>
  <c r="AC240" i="2"/>
  <c r="AC243" i="2" s="1"/>
  <c r="AC219" i="2"/>
  <c r="AC222" i="2" s="1"/>
  <c r="AC163" i="2"/>
  <c r="AC166" i="2" s="1"/>
  <c r="AC170" i="2"/>
  <c r="AC173" i="2" s="1"/>
  <c r="AC121" i="2"/>
  <c r="AC124" i="2" s="1"/>
  <c r="AC100" i="2"/>
  <c r="AC103" i="2" s="1"/>
  <c r="AC156" i="2"/>
  <c r="AC159" i="2" s="1"/>
  <c r="AD20" i="2"/>
  <c r="AD21" i="2" s="1"/>
  <c r="F54" i="3"/>
  <c r="AD48" i="2" s="1"/>
  <c r="AC33" i="2"/>
  <c r="AC36" i="2" s="1"/>
  <c r="AC234" i="2" s="1"/>
  <c r="AC236" i="2" s="1"/>
  <c r="C237" i="2" s="1"/>
  <c r="AC46" i="2" l="1"/>
  <c r="AD50" i="2"/>
  <c r="AD27" i="2" s="1"/>
  <c r="AD28" i="2" s="1"/>
  <c r="AC40" i="2"/>
  <c r="AC75" i="2"/>
  <c r="H54" i="3"/>
  <c r="AD32" i="2" s="1"/>
  <c r="G54" i="3"/>
  <c r="AD58" i="2" l="1"/>
  <c r="AD42" i="2"/>
  <c r="AD38" i="2"/>
  <c r="AC82" i="2"/>
  <c r="AC44" i="2"/>
  <c r="AD65" i="2"/>
  <c r="AD68" i="2" s="1"/>
  <c r="AD61" i="2"/>
  <c r="E55" i="3"/>
  <c r="AE49" i="2" s="1"/>
  <c r="AD254" i="2" l="1"/>
  <c r="AD257" i="2" s="1"/>
  <c r="AD198" i="2"/>
  <c r="AD201" i="2" s="1"/>
  <c r="AD149" i="2"/>
  <c r="AD152" i="2" s="1"/>
  <c r="AD212" i="2"/>
  <c r="AD215" i="2" s="1"/>
  <c r="AD100" i="2"/>
  <c r="AD103" i="2" s="1"/>
  <c r="AD121" i="2"/>
  <c r="AD124" i="2" s="1"/>
  <c r="AD93" i="2"/>
  <c r="AD96" i="2" s="1"/>
  <c r="AD247" i="2"/>
  <c r="AD250" i="2" s="1"/>
  <c r="AD135" i="2"/>
  <c r="AD138" i="2" s="1"/>
  <c r="AD205" i="2"/>
  <c r="AD208" i="2" s="1"/>
  <c r="AD86" i="2"/>
  <c r="AD89" i="2" s="1"/>
  <c r="AD72" i="2"/>
  <c r="AD233" i="2"/>
  <c r="AD236" i="2" s="1"/>
  <c r="AD184" i="2"/>
  <c r="AD187" i="2" s="1"/>
  <c r="AD191" i="2"/>
  <c r="AD194" i="2" s="1"/>
  <c r="AD170" i="2"/>
  <c r="AD173" i="2" s="1"/>
  <c r="AD240" i="2"/>
  <c r="AD177" i="2"/>
  <c r="AD180" i="2" s="1"/>
  <c r="AD226" i="2"/>
  <c r="AD229" i="2" s="1"/>
  <c r="AD128" i="2"/>
  <c r="AD131" i="2" s="1"/>
  <c r="AD156" i="2"/>
  <c r="AD159" i="2" s="1"/>
  <c r="AD107" i="2"/>
  <c r="AD110" i="2" s="1"/>
  <c r="AD261" i="2"/>
  <c r="AD264" i="2" s="1"/>
  <c r="AD163" i="2"/>
  <c r="AD166" i="2" s="1"/>
  <c r="AD219" i="2"/>
  <c r="AD222" i="2" s="1"/>
  <c r="AD114" i="2"/>
  <c r="AD117" i="2" s="1"/>
  <c r="AD142" i="2"/>
  <c r="AD145" i="2" s="1"/>
  <c r="AD79" i="2"/>
  <c r="AE20" i="2"/>
  <c r="AE21" i="2"/>
  <c r="F55" i="3"/>
  <c r="AE48" i="2" s="1"/>
  <c r="AD33" i="2"/>
  <c r="AD36" i="2" s="1"/>
  <c r="AD241" i="2" s="1"/>
  <c r="AD243" i="2" s="1"/>
  <c r="C244" i="2" s="1"/>
  <c r="AD46" i="2" l="1"/>
  <c r="AE50" i="2"/>
  <c r="AE27" i="2" s="1"/>
  <c r="AE28" i="2" s="1"/>
  <c r="AE38" i="2" s="1"/>
  <c r="AD40" i="2"/>
  <c r="AD75" i="2"/>
  <c r="H55" i="3"/>
  <c r="AE32" i="2" s="1"/>
  <c r="G55" i="3"/>
  <c r="AE58" i="2" l="1"/>
  <c r="AE42" i="2"/>
  <c r="AD82" i="2"/>
  <c r="AD44" i="2"/>
  <c r="AE135" i="2"/>
  <c r="AE138" i="2" s="1"/>
  <c r="AE170" i="2"/>
  <c r="AE173" i="2" s="1"/>
  <c r="AE205" i="2"/>
  <c r="AE208" i="2" s="1"/>
  <c r="AE107" i="2"/>
  <c r="AE110" i="2" s="1"/>
  <c r="AE114" i="2"/>
  <c r="AE117" i="2" s="1"/>
  <c r="AE86" i="2"/>
  <c r="AE89" i="2" s="1"/>
  <c r="AE142" i="2"/>
  <c r="AE145" i="2" s="1"/>
  <c r="AE233" i="2"/>
  <c r="AE236" i="2" s="1"/>
  <c r="AE261" i="2"/>
  <c r="AE264" i="2" s="1"/>
  <c r="AE219" i="2"/>
  <c r="AE222" i="2" s="1"/>
  <c r="AE93" i="2"/>
  <c r="AE96" i="2" s="1"/>
  <c r="AE128" i="2"/>
  <c r="AE131" i="2" s="1"/>
  <c r="AE149" i="2"/>
  <c r="AE152" i="2" s="1"/>
  <c r="AE156" i="2"/>
  <c r="AE159" i="2" s="1"/>
  <c r="AE240" i="2"/>
  <c r="AE243" i="2" s="1"/>
  <c r="AE191" i="2"/>
  <c r="AE194" i="2" s="1"/>
  <c r="AE65" i="2"/>
  <c r="AE68" i="2" s="1"/>
  <c r="AE61" i="2"/>
  <c r="E56" i="3"/>
  <c r="AF49" i="2" s="1"/>
  <c r="AE226" i="2" l="1"/>
  <c r="AE229" i="2" s="1"/>
  <c r="AE254" i="2"/>
  <c r="AE257" i="2" s="1"/>
  <c r="AE163" i="2"/>
  <c r="AE166" i="2" s="1"/>
  <c r="AE72" i="2"/>
  <c r="AE198" i="2"/>
  <c r="AE201" i="2" s="1"/>
  <c r="AE79" i="2"/>
  <c r="AE247" i="2"/>
  <c r="AE184" i="2"/>
  <c r="AE187" i="2" s="1"/>
  <c r="AE100" i="2"/>
  <c r="AE103" i="2" s="1"/>
  <c r="AE212" i="2"/>
  <c r="AE215" i="2" s="1"/>
  <c r="AE177" i="2"/>
  <c r="AE180" i="2" s="1"/>
  <c r="AE121" i="2"/>
  <c r="AE124" i="2" s="1"/>
  <c r="AF20" i="2"/>
  <c r="AF21" i="2" s="1"/>
  <c r="F56" i="3"/>
  <c r="AF48" i="2" s="1"/>
  <c r="AE33" i="2"/>
  <c r="AE36" i="2" s="1"/>
  <c r="AE248" i="2" s="1"/>
  <c r="AE250" i="2" l="1"/>
  <c r="C251" i="2" s="1"/>
  <c r="AE46" i="2" s="1"/>
  <c r="AF50" i="2"/>
  <c r="AF27" i="2" s="1"/>
  <c r="AF28" i="2" s="1"/>
  <c r="AE40" i="2"/>
  <c r="AE75" i="2"/>
  <c r="G56" i="3"/>
  <c r="H56" i="3"/>
  <c r="AF32" i="2" s="1"/>
  <c r="AF58" i="2" l="1"/>
  <c r="AF254" i="2" s="1"/>
  <c r="AF42" i="2"/>
  <c r="AE82" i="2"/>
  <c r="AE44" i="2"/>
  <c r="AF100" i="2"/>
  <c r="AF103" i="2" s="1"/>
  <c r="AF149" i="2"/>
  <c r="AF152" i="2" s="1"/>
  <c r="AF107" i="2"/>
  <c r="AF110" i="2" s="1"/>
  <c r="AF170" i="2"/>
  <c r="AF173" i="2" s="1"/>
  <c r="AF205" i="2"/>
  <c r="AF208" i="2" s="1"/>
  <c r="AF233" i="2"/>
  <c r="AF236" i="2" s="1"/>
  <c r="AF261" i="2"/>
  <c r="AF264" i="2" s="1"/>
  <c r="AF177" i="2"/>
  <c r="AF180" i="2" s="1"/>
  <c r="AF114" i="2"/>
  <c r="AF117" i="2" s="1"/>
  <c r="AF121" i="2"/>
  <c r="AF124" i="2" s="1"/>
  <c r="AF184" i="2"/>
  <c r="AF187" i="2" s="1"/>
  <c r="AF212" i="2"/>
  <c r="AF215" i="2" s="1"/>
  <c r="AF240" i="2"/>
  <c r="AF243" i="2" s="1"/>
  <c r="AF79" i="2"/>
  <c r="AF38" i="2"/>
  <c r="AF72" i="2"/>
  <c r="AF128" i="2"/>
  <c r="AF131" i="2" s="1"/>
  <c r="AF135" i="2"/>
  <c r="AF138" i="2" s="1"/>
  <c r="AF142" i="2"/>
  <c r="AF145" i="2" s="1"/>
  <c r="AF191" i="2"/>
  <c r="AF194" i="2" s="1"/>
  <c r="AF219" i="2"/>
  <c r="AF222" i="2" s="1"/>
  <c r="AF247" i="2"/>
  <c r="AF250" i="2" s="1"/>
  <c r="AF86" i="2"/>
  <c r="AF89" i="2" s="1"/>
  <c r="AF163" i="2"/>
  <c r="AF166" i="2" s="1"/>
  <c r="AF93" i="2"/>
  <c r="AF96" i="2" s="1"/>
  <c r="AF156" i="2"/>
  <c r="AF159" i="2" s="1"/>
  <c r="AF198" i="2"/>
  <c r="AF201" i="2" s="1"/>
  <c r="AF226" i="2"/>
  <c r="AF229" i="2" s="1"/>
  <c r="AF65" i="2"/>
  <c r="AF68" i="2" s="1"/>
  <c r="AF61" i="2"/>
  <c r="E57" i="3"/>
  <c r="AG49" i="2" s="1"/>
  <c r="AG20" i="2" s="1"/>
  <c r="F57" i="3" l="1"/>
  <c r="AG48" i="2" s="1"/>
  <c r="H10" i="3"/>
  <c r="H16" i="3" s="1"/>
  <c r="AF33" i="2"/>
  <c r="AF36" i="2" s="1"/>
  <c r="AF255" i="2" s="1"/>
  <c r="AF257" i="2" s="1"/>
  <c r="C258" i="2" s="1"/>
  <c r="AF46" i="2" l="1"/>
  <c r="AG50" i="2"/>
  <c r="AG27" i="2" s="1"/>
  <c r="AZ25" i="4" s="1"/>
  <c r="AF40" i="2"/>
  <c r="AF75" i="2"/>
  <c r="G57" i="3"/>
  <c r="H57" i="3"/>
  <c r="AG32" i="2" s="1"/>
  <c r="AZ30" i="4" s="1"/>
  <c r="AG21" i="2"/>
  <c r="AG28" i="2" l="1"/>
  <c r="AG42" i="2" s="1"/>
  <c r="AN16" i="4"/>
  <c r="AF82" i="2"/>
  <c r="AF44" i="2"/>
  <c r="AG58" i="2"/>
  <c r="AG61" i="2" s="1"/>
  <c r="AN17" i="4"/>
  <c r="N12" i="1" s="1"/>
  <c r="AZ26" i="4"/>
  <c r="AG38" i="2"/>
  <c r="AZ36" i="4" s="1"/>
  <c r="AG33" i="2"/>
  <c r="AG36" i="2" s="1"/>
  <c r="AG262" i="2" s="1"/>
  <c r="AG65" i="2" l="1"/>
  <c r="AG68" i="2" s="1"/>
  <c r="AG79" i="2"/>
  <c r="AG261" i="2"/>
  <c r="AG264" i="2" s="1"/>
  <c r="C265" i="2" s="1"/>
  <c r="AG254" i="2"/>
  <c r="AG257" i="2" s="1"/>
  <c r="AG247" i="2"/>
  <c r="AG250" i="2" s="1"/>
  <c r="AG240" i="2"/>
  <c r="AG243" i="2" s="1"/>
  <c r="AG233" i="2"/>
  <c r="AG236" i="2" s="1"/>
  <c r="AG198" i="2"/>
  <c r="AG201" i="2" s="1"/>
  <c r="AG226" i="2"/>
  <c r="AG229" i="2" s="1"/>
  <c r="AG219" i="2"/>
  <c r="AG222" i="2" s="1"/>
  <c r="AG212" i="2"/>
  <c r="AG215" i="2" s="1"/>
  <c r="AG205" i="2"/>
  <c r="AG208" i="2" s="1"/>
  <c r="AG177" i="2"/>
  <c r="AG180" i="2" s="1"/>
  <c r="AG163" i="2"/>
  <c r="AG166" i="2" s="1"/>
  <c r="AG149" i="2"/>
  <c r="AG152" i="2" s="1"/>
  <c r="AG135" i="2"/>
  <c r="AG138" i="2" s="1"/>
  <c r="AG191" i="2"/>
  <c r="AG194" i="2" s="1"/>
  <c r="AG184" i="2"/>
  <c r="AG187" i="2" s="1"/>
  <c r="AG170" i="2"/>
  <c r="AG173" i="2" s="1"/>
  <c r="AG156" i="2"/>
  <c r="AG159" i="2" s="1"/>
  <c r="AG93" i="2"/>
  <c r="AG96" i="2" s="1"/>
  <c r="AG121" i="2"/>
  <c r="AG124" i="2" s="1"/>
  <c r="AG107" i="2"/>
  <c r="AG110" i="2" s="1"/>
  <c r="AG142" i="2"/>
  <c r="AG145" i="2" s="1"/>
  <c r="AG128" i="2"/>
  <c r="AG131" i="2" s="1"/>
  <c r="AG114" i="2"/>
  <c r="AG117" i="2" s="1"/>
  <c r="AG86" i="2"/>
  <c r="AG89" i="2" s="1"/>
  <c r="AG100" i="2"/>
  <c r="AG103" i="2" s="1"/>
  <c r="AG72" i="2"/>
  <c r="AG75" i="2" s="1"/>
  <c r="AN32" i="4"/>
  <c r="N14" i="1" s="1"/>
  <c r="AZ41" i="4"/>
  <c r="AG40" i="2"/>
  <c r="AG44" i="2" s="1"/>
  <c r="AZ34" i="4"/>
  <c r="AZ31" i="4"/>
  <c r="AG46" i="2" l="1"/>
  <c r="AG82" i="2"/>
  <c r="AZ38" i="4"/>
  <c r="AZ43" i="4" l="1"/>
  <c r="AN37" i="4"/>
  <c r="N18" i="1" s="1"/>
  <c r="AN35" i="4"/>
  <c r="N16" i="1" s="1"/>
  <c r="AZ4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iñaki unsain</author>
  </authors>
  <commentList>
    <comment ref="AQ8" authorId="0" shapeId="0" xr:uid="{00000000-0006-0000-0200-000001000000}">
      <text>
        <r>
          <rPr>
            <b/>
            <sz val="10"/>
            <color rgb="FF000000"/>
            <rFont val="Tahoma"/>
            <family val="2"/>
          </rPr>
          <t>iñaki unsain:</t>
        </r>
        <r>
          <rPr>
            <sz val="10"/>
            <color rgb="FF000000"/>
            <rFont val="Tahoma"/>
            <family val="2"/>
          </rPr>
          <t xml:space="preserve">
</t>
        </r>
        <r>
          <rPr>
            <sz val="10"/>
            <color rgb="FF000000"/>
            <rFont val="Tahoma"/>
            <family val="2"/>
          </rPr>
          <t>Total renta prevista del inquilino</t>
        </r>
      </text>
    </comment>
    <comment ref="AQ9" authorId="0" shapeId="0" xr:uid="{00000000-0006-0000-0200-000002000000}">
      <text>
        <r>
          <rPr>
            <b/>
            <sz val="10"/>
            <color rgb="FF000000"/>
            <rFont val="Tahoma"/>
            <family val="2"/>
          </rPr>
          <t xml:space="preserve">iñaki unsain
</t>
        </r>
        <r>
          <rPr>
            <sz val="10"/>
            <color rgb="FF000000"/>
            <rFont val="Tahoma"/>
            <family val="2"/>
          </rPr>
          <t xml:space="preserve">Ingresos que se pierden por los meses que el inmuble no esta alquilado
</t>
        </r>
        <r>
          <rPr>
            <sz val="10"/>
            <color rgb="FF000000"/>
            <rFont val="Tahoma"/>
            <family val="2"/>
          </rPr>
          <t xml:space="preserve">
</t>
        </r>
        <r>
          <rPr>
            <sz val="10"/>
            <color rgb="FF000000"/>
            <rFont val="Tahoma"/>
            <family val="2"/>
          </rPr>
          <t>Ingreso Bruto x % Desocupación</t>
        </r>
      </text>
    </comment>
    <comment ref="AQ10" authorId="0" shapeId="0" xr:uid="{00000000-0006-0000-0200-000003000000}">
      <text>
        <r>
          <rPr>
            <b/>
            <sz val="10"/>
            <color rgb="FF000000"/>
            <rFont val="Tahoma"/>
            <family val="2"/>
          </rPr>
          <t>iñaki unsain:</t>
        </r>
        <r>
          <rPr>
            <sz val="10"/>
            <color rgb="FF000000"/>
            <rFont val="Tahoma"/>
            <family val="2"/>
          </rPr>
          <t xml:space="preserve">
</t>
        </r>
        <r>
          <rPr>
            <sz val="10"/>
            <color rgb="FF000000"/>
            <rFont val="Tahoma"/>
            <family val="2"/>
          </rPr>
          <t xml:space="preserve">Total ingresos generados por el alquiler del inmueble.
</t>
        </r>
        <r>
          <rPr>
            <sz val="10"/>
            <color rgb="FF000000"/>
            <rFont val="Tahoma"/>
            <family val="2"/>
          </rPr>
          <t xml:space="preserve">
</t>
        </r>
        <r>
          <rPr>
            <sz val="10"/>
            <color rgb="FF000000"/>
            <rFont val="Tahoma"/>
            <family val="2"/>
          </rPr>
          <t>Ingreso Bruto-Desocupación</t>
        </r>
      </text>
    </comment>
    <comment ref="AQ19" authorId="0" shapeId="0" xr:uid="{00000000-0006-0000-0200-000004000000}">
      <text>
        <r>
          <rPr>
            <b/>
            <sz val="10"/>
            <color rgb="FF000000"/>
            <rFont val="Tahoma"/>
            <family val="2"/>
          </rPr>
          <t>iñaki unsain:</t>
        </r>
        <r>
          <rPr>
            <sz val="10"/>
            <color rgb="FF000000"/>
            <rFont val="Tahoma"/>
            <family val="2"/>
          </rPr>
          <t xml:space="preserve">
</t>
        </r>
        <r>
          <rPr>
            <sz val="10"/>
            <color rgb="FF000000"/>
            <rFont val="Tahoma"/>
            <family val="2"/>
          </rPr>
          <t>Gastos necesarios para el alquiler del inmueble.</t>
        </r>
      </text>
    </comment>
    <comment ref="AQ24" authorId="0" shapeId="0" xr:uid="{00000000-0006-0000-0200-000005000000}">
      <text>
        <r>
          <rPr>
            <b/>
            <sz val="10"/>
            <color rgb="FF000000"/>
            <rFont val="Tahoma"/>
            <family val="2"/>
          </rPr>
          <t>iñaki unsain:</t>
        </r>
        <r>
          <rPr>
            <sz val="10"/>
            <color rgb="FF000000"/>
            <rFont val="Tahoma"/>
            <family val="2"/>
          </rPr>
          <t xml:space="preserve">
</t>
        </r>
        <r>
          <rPr>
            <sz val="10"/>
            <color rgb="FF000000"/>
            <rFont val="Tahoma"/>
            <family val="2"/>
          </rPr>
          <t>Ingreso Neto generado por el inmueble sin tener en cuenta las cuotas de la hipoteca</t>
        </r>
      </text>
    </comment>
    <comment ref="AQ26" authorId="0" shapeId="0" xr:uid="{00000000-0006-0000-0200-000006000000}">
      <text>
        <r>
          <rPr>
            <b/>
            <sz val="10"/>
            <color rgb="FF000000"/>
            <rFont val="Tahoma"/>
            <family val="2"/>
          </rPr>
          <t>iñaki unsain:</t>
        </r>
        <r>
          <rPr>
            <sz val="10"/>
            <color rgb="FF000000"/>
            <rFont val="Tahoma"/>
            <family val="2"/>
          </rPr>
          <t xml:space="preserve">
</t>
        </r>
        <r>
          <rPr>
            <sz val="10"/>
            <color rgb="FF000000"/>
            <rFont val="Tahoma"/>
            <family val="2"/>
          </rPr>
          <t>Total ingreso neto recibido del inmueble en alquiler. Se tiene en cuenta las cuotas de la hipoteca</t>
        </r>
      </text>
    </comment>
    <comment ref="AQ29" authorId="0" shapeId="0" xr:uid="{00000000-0006-0000-0200-000007000000}">
      <text>
        <r>
          <rPr>
            <b/>
            <sz val="10"/>
            <color rgb="FF000000"/>
            <rFont val="Tahoma"/>
            <family val="2"/>
          </rPr>
          <t>iñaki unsain:</t>
        </r>
        <r>
          <rPr>
            <sz val="10"/>
            <color rgb="FF000000"/>
            <rFont val="Tahoma"/>
            <family val="2"/>
          </rPr>
          <t xml:space="preserve">
</t>
        </r>
        <r>
          <rPr>
            <sz val="10"/>
            <color rgb="FF000000"/>
            <rFont val="Tahoma"/>
            <family val="2"/>
          </rPr>
          <t>Valor actual de mercado del inmueble</t>
        </r>
      </text>
    </comment>
    <comment ref="AQ31" authorId="0" shapeId="0" xr:uid="{00000000-0006-0000-0200-000008000000}">
      <text>
        <r>
          <rPr>
            <b/>
            <sz val="10"/>
            <color rgb="FF000000"/>
            <rFont val="Tahoma"/>
            <family val="2"/>
          </rPr>
          <t>iñaki unsain:</t>
        </r>
        <r>
          <rPr>
            <sz val="10"/>
            <color rgb="FF000000"/>
            <rFont val="Tahoma"/>
            <family val="2"/>
          </rPr>
          <t xml:space="preserve">
</t>
        </r>
        <r>
          <rPr>
            <sz val="10"/>
            <color rgb="FF000000"/>
            <rFont val="Tahoma"/>
            <family val="2"/>
          </rPr>
          <t>Valor del inmueble descontando el saldo pendiente de la hipoteca</t>
        </r>
      </text>
    </comment>
    <comment ref="AH32" authorId="0" shapeId="0" xr:uid="{00000000-0006-0000-0200-000009000000}">
      <text>
        <r>
          <rPr>
            <b/>
            <sz val="10"/>
            <color rgb="FF000000"/>
            <rFont val="Tahoma"/>
            <family val="2"/>
          </rPr>
          <t>iñaki unsain:</t>
        </r>
        <r>
          <rPr>
            <sz val="10"/>
            <color rgb="FF000000"/>
            <rFont val="Tahoma"/>
            <family val="2"/>
          </rPr>
          <t xml:space="preserve">
</t>
        </r>
        <r>
          <rPr>
            <sz val="10"/>
            <color rgb="FF000000"/>
            <rFont val="Tahoma"/>
            <family val="2"/>
          </rPr>
          <t xml:space="preserve">Ratio de rentabilidad qe compara el Casfflow con el total invertido
</t>
        </r>
        <r>
          <rPr>
            <sz val="10"/>
            <color rgb="FF000000"/>
            <rFont val="Tahoma"/>
            <family val="2"/>
          </rPr>
          <t xml:space="preserve">
</t>
        </r>
        <r>
          <rPr>
            <sz val="10"/>
            <color rgb="FF000000"/>
            <rFont val="Tahoma"/>
            <family val="2"/>
          </rPr>
          <t>Cash Flow anual/Total Invertido</t>
        </r>
      </text>
    </comment>
    <comment ref="AH35" authorId="0" shapeId="0" xr:uid="{00000000-0006-0000-0200-00000A000000}">
      <text>
        <r>
          <rPr>
            <b/>
            <sz val="10"/>
            <color rgb="FF000000"/>
            <rFont val="Tahoma"/>
            <family val="2"/>
          </rPr>
          <t>iñaki unsain:</t>
        </r>
        <r>
          <rPr>
            <sz val="10"/>
            <color rgb="FF000000"/>
            <rFont val="Tahoma"/>
            <family val="2"/>
          </rPr>
          <t xml:space="preserve">
</t>
        </r>
        <r>
          <rPr>
            <sz val="10"/>
            <color rgb="FF000000"/>
            <rFont val="Tahoma"/>
            <family val="2"/>
          </rPr>
          <t xml:space="preserve">Rentabilidad total de la cantidad invertida cuando se vende el activo
</t>
        </r>
        <r>
          <rPr>
            <sz val="10"/>
            <color rgb="FF000000"/>
            <rFont val="Tahoma"/>
            <family val="2"/>
          </rPr>
          <t xml:space="preserve">
</t>
        </r>
        <r>
          <rPr>
            <sz val="10"/>
            <color rgb="FF000000"/>
            <rFont val="Tahoma"/>
            <family val="2"/>
          </rPr>
          <t xml:space="preserve">Bº de la venta/Total Invertido
</t>
        </r>
        <r>
          <rPr>
            <sz val="10"/>
            <color rgb="FF000000"/>
            <rFont val="Tahoma"/>
            <family val="2"/>
          </rPr>
          <t xml:space="preserve">
</t>
        </r>
        <r>
          <rPr>
            <sz val="10"/>
            <color rgb="FF000000"/>
            <rFont val="Tahoma"/>
            <family val="2"/>
          </rPr>
          <t>Bº de la venta: Valor vta-Coste Vta+CF acum-Inversión</t>
        </r>
      </text>
    </comment>
    <comment ref="AH37" authorId="0" shapeId="0" xr:uid="{C66812D6-A6DE-9449-9285-775755154560}">
      <text>
        <r>
          <rPr>
            <b/>
            <sz val="10"/>
            <color rgb="FF000000"/>
            <rFont val="Tahoma"/>
            <family val="2"/>
          </rPr>
          <t>iñaki unsain:</t>
        </r>
        <r>
          <rPr>
            <sz val="10"/>
            <color rgb="FF000000"/>
            <rFont val="Tahoma"/>
            <family val="2"/>
          </rPr>
          <t xml:space="preserve">
</t>
        </r>
        <r>
          <rPr>
            <sz val="10"/>
            <color rgb="FF000000"/>
            <rFont val="Tahoma"/>
            <family val="2"/>
          </rPr>
          <t xml:space="preserve">Tasa Interna de Retorno.
</t>
        </r>
        <r>
          <rPr>
            <sz val="10"/>
            <color rgb="FF000000"/>
            <rFont val="Tahoma"/>
            <family val="2"/>
          </rPr>
          <t xml:space="preserve">
</t>
        </r>
        <r>
          <rPr>
            <sz val="10"/>
            <color rgb="FF000000"/>
            <rFont val="Tahoma"/>
            <family val="2"/>
          </rPr>
          <t>La TIR calcula la rentabilidad de la inversión en función de los flujos de caja generados</t>
        </r>
      </text>
    </comment>
    <comment ref="AQ38" authorId="0" shapeId="0" xr:uid="{00000000-0006-0000-0200-00000B000000}">
      <text>
        <r>
          <rPr>
            <b/>
            <sz val="10"/>
            <color rgb="FF000000"/>
            <rFont val="Tahoma"/>
            <family val="2"/>
          </rPr>
          <t>iñaki unsain:</t>
        </r>
        <r>
          <rPr>
            <sz val="10"/>
            <color rgb="FF000000"/>
            <rFont val="Tahoma"/>
            <family val="2"/>
          </rPr>
          <t xml:space="preserve">
</t>
        </r>
        <r>
          <rPr>
            <sz val="10"/>
            <color rgb="FF000000"/>
            <rFont val="Tahoma"/>
            <family val="2"/>
          </rPr>
          <t>Beneficio estimado si se vende el activo al precio de mercado</t>
        </r>
      </text>
    </comment>
    <comment ref="AQ41" authorId="0" shapeId="0" xr:uid="{00000000-0006-0000-0200-00000C000000}">
      <text>
        <r>
          <rPr>
            <b/>
            <sz val="10"/>
            <color rgb="FF000000"/>
            <rFont val="Tahoma"/>
            <family val="2"/>
          </rPr>
          <t>iñaki unsain:</t>
        </r>
        <r>
          <rPr>
            <sz val="10"/>
            <color rgb="FF000000"/>
            <rFont val="Tahoma"/>
            <family val="2"/>
          </rPr>
          <t xml:space="preserve">
</t>
        </r>
        <r>
          <rPr>
            <b/>
            <sz val="10"/>
            <color rgb="FF000000"/>
            <rFont val="Tahoma"/>
            <family val="2"/>
          </rPr>
          <t xml:space="preserve">
</t>
        </r>
        <r>
          <rPr>
            <b/>
            <sz val="10"/>
            <color rgb="FF000000"/>
            <rFont val="Tahoma"/>
            <family val="2"/>
          </rPr>
          <t xml:space="preserve">RENTABILIDAD NETO ALQUILER
</t>
        </r>
        <r>
          <rPr>
            <sz val="10"/>
            <color rgb="FF000000"/>
            <rFont val="Tahoma"/>
            <family val="2"/>
          </rPr>
          <t xml:space="preserve">
</t>
        </r>
        <r>
          <rPr>
            <sz val="10"/>
            <color rgb="FF000000"/>
            <rFont val="Tahoma"/>
            <family val="2"/>
          </rPr>
          <t xml:space="preserve">Rentabilidad de la inversión por el alquiler. Compara el Cash Flow con la cantidad invertida
</t>
        </r>
        <r>
          <rPr>
            <sz val="10"/>
            <color rgb="FF000000"/>
            <rFont val="Tahoma"/>
            <family val="2"/>
          </rPr>
          <t xml:space="preserve">
</t>
        </r>
        <r>
          <rPr>
            <sz val="10"/>
            <color rgb="FF000000"/>
            <rFont val="Tahoma"/>
            <family val="2"/>
          </rPr>
          <t>(Cash Flow) / Total Inversión</t>
        </r>
      </text>
    </comment>
    <comment ref="AQ42" authorId="0" shapeId="0" xr:uid="{00000000-0006-0000-0200-00000D000000}">
      <text>
        <r>
          <rPr>
            <b/>
            <sz val="10"/>
            <color rgb="FF000000"/>
            <rFont val="Tahoma"/>
            <family val="2"/>
          </rPr>
          <t>iñaki unsain:</t>
        </r>
        <r>
          <rPr>
            <sz val="10"/>
            <color rgb="FF000000"/>
            <rFont val="Tahoma"/>
            <family val="2"/>
          </rPr>
          <t xml:space="preserve">
</t>
        </r>
        <r>
          <rPr>
            <b/>
            <sz val="9"/>
            <color rgb="FF000000"/>
            <rFont val="Calibri"/>
            <family val="2"/>
          </rPr>
          <t xml:space="preserve">RENTABILIDAD VENTA
</t>
        </r>
        <r>
          <rPr>
            <sz val="9"/>
            <color rgb="FF000000"/>
            <rFont val="Calibri"/>
            <family val="2"/>
          </rPr>
          <t xml:space="preserve">
</t>
        </r>
        <r>
          <rPr>
            <sz val="9"/>
            <color rgb="FF000000"/>
            <rFont val="Calibri"/>
            <family val="2"/>
          </rPr>
          <t xml:space="preserve">Rentabilidad de la cantidad invertida si se vende el activo
</t>
        </r>
        <r>
          <rPr>
            <sz val="9"/>
            <color rgb="FF000000"/>
            <rFont val="Calibri"/>
            <family val="2"/>
          </rPr>
          <t xml:space="preserve">
</t>
        </r>
        <r>
          <rPr>
            <sz val="9"/>
            <color rgb="FF000000"/>
            <rFont val="Calibri"/>
            <family val="2"/>
          </rPr>
          <t>Beneficio Vta/Total Invertido</t>
        </r>
      </text>
    </comment>
    <comment ref="AQ43" authorId="0" shapeId="0" xr:uid="{14B9EBCC-FAF8-184B-B94C-6ED85F9BAC6F}">
      <text>
        <r>
          <rPr>
            <b/>
            <sz val="10"/>
            <color rgb="FF000000"/>
            <rFont val="Tahoma"/>
            <family val="2"/>
          </rPr>
          <t>iñaki unsain:</t>
        </r>
        <r>
          <rPr>
            <sz val="10"/>
            <color rgb="FF000000"/>
            <rFont val="Tahoma"/>
            <family val="2"/>
          </rPr>
          <t xml:space="preserve">
</t>
        </r>
        <r>
          <rPr>
            <sz val="10"/>
            <color rgb="FF000000"/>
            <rFont val="Calibri"/>
            <family val="2"/>
          </rPr>
          <t xml:space="preserve">Tasa Interna de Retorno.
</t>
        </r>
        <r>
          <rPr>
            <sz val="10"/>
            <color rgb="FF000000"/>
            <rFont val="Calibri"/>
            <family val="2"/>
          </rPr>
          <t xml:space="preserve">
</t>
        </r>
        <r>
          <rPr>
            <sz val="10"/>
            <color rgb="FF000000"/>
            <rFont val="Calibri"/>
            <family val="2"/>
          </rPr>
          <t>La TIR calcula la rentabilidad de la inversión en función de los flujos de caja generados</t>
        </r>
        <r>
          <rPr>
            <sz val="10"/>
            <color rgb="FF000000"/>
            <rFont val="Calibr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iñaki unsain</author>
  </authors>
  <commentList>
    <comment ref="B6" authorId="0" shapeId="0" xr:uid="{00000000-0006-0000-0300-000001000000}">
      <text>
        <r>
          <rPr>
            <b/>
            <sz val="10"/>
            <color rgb="FF000000"/>
            <rFont val="Tahoma"/>
            <family val="2"/>
          </rPr>
          <t>iñaki unsain:</t>
        </r>
        <r>
          <rPr>
            <sz val="10"/>
            <color rgb="FF000000"/>
            <rFont val="Tahoma"/>
            <family val="2"/>
          </rPr>
          <t xml:space="preserve">
</t>
        </r>
        <r>
          <rPr>
            <sz val="10"/>
            <color rgb="FF000000"/>
            <rFont val="Calibri"/>
            <family val="2"/>
          </rPr>
          <t xml:space="preserve">Total renta prevista del inquilino
</t>
        </r>
      </text>
    </comment>
    <comment ref="B7" authorId="0" shapeId="0" xr:uid="{00000000-0006-0000-0300-000002000000}">
      <text>
        <r>
          <rPr>
            <b/>
            <sz val="10"/>
            <color rgb="FF000000"/>
            <rFont val="Tahoma"/>
            <family val="2"/>
          </rPr>
          <t>iñaki unsain:</t>
        </r>
        <r>
          <rPr>
            <sz val="10"/>
            <color rgb="FF000000"/>
            <rFont val="Tahoma"/>
            <family val="2"/>
          </rPr>
          <t xml:space="preserve">
</t>
        </r>
        <r>
          <rPr>
            <sz val="10"/>
            <color rgb="FF000000"/>
            <rFont val="Calibri"/>
            <family val="2"/>
          </rPr>
          <t xml:space="preserve">Ingresos que se pierden por los meses que el inmuble no esta alquilado
</t>
        </r>
        <r>
          <rPr>
            <sz val="10"/>
            <color rgb="FF000000"/>
            <rFont val="Calibri"/>
            <family val="2"/>
          </rPr>
          <t xml:space="preserve">
</t>
        </r>
        <r>
          <rPr>
            <sz val="10"/>
            <color rgb="FF000000"/>
            <rFont val="Calibri"/>
            <family val="2"/>
          </rPr>
          <t xml:space="preserve">Ingreso Bruto x % Desocupación
</t>
        </r>
      </text>
    </comment>
    <comment ref="B8" authorId="0" shapeId="0" xr:uid="{00000000-0006-0000-0300-000003000000}">
      <text>
        <r>
          <rPr>
            <b/>
            <sz val="10"/>
            <color rgb="FF000000"/>
            <rFont val="Tahoma"/>
            <family val="2"/>
          </rPr>
          <t>iñaki unsain:</t>
        </r>
        <r>
          <rPr>
            <sz val="10"/>
            <color rgb="FF000000"/>
            <rFont val="Tahoma"/>
            <family val="2"/>
          </rPr>
          <t xml:space="preserve">
</t>
        </r>
        <r>
          <rPr>
            <sz val="10"/>
            <color rgb="FF000000"/>
            <rFont val="Calibri"/>
            <family val="2"/>
          </rPr>
          <t xml:space="preserve">Total ingresos generados por el alquiler del inmueble.
</t>
        </r>
        <r>
          <rPr>
            <sz val="10"/>
            <color rgb="FF000000"/>
            <rFont val="Calibri"/>
            <family val="2"/>
          </rPr>
          <t xml:space="preserve">
</t>
        </r>
        <r>
          <rPr>
            <sz val="10"/>
            <color rgb="FF000000"/>
            <rFont val="Calibri"/>
            <family val="2"/>
          </rPr>
          <t xml:space="preserve">Ingreso Bruto-Desocupación
</t>
        </r>
      </text>
    </comment>
    <comment ref="B17" authorId="0" shapeId="0" xr:uid="{00000000-0006-0000-0300-000004000000}">
      <text>
        <r>
          <rPr>
            <b/>
            <sz val="10"/>
            <color rgb="FF000000"/>
            <rFont val="Tahoma"/>
            <family val="2"/>
          </rPr>
          <t>iñaki unsain:</t>
        </r>
        <r>
          <rPr>
            <sz val="10"/>
            <color rgb="FF000000"/>
            <rFont val="Tahoma"/>
            <family val="2"/>
          </rPr>
          <t xml:space="preserve">
</t>
        </r>
        <r>
          <rPr>
            <sz val="10"/>
            <color rgb="FF000000"/>
            <rFont val="Calibri"/>
            <family val="2"/>
          </rPr>
          <t xml:space="preserve">Gastos necesarios para el alquiler del inmueble. No incluye el pago de las cuotas de la hipoteca
</t>
        </r>
      </text>
    </comment>
    <comment ref="B20" authorId="0" shapeId="0" xr:uid="{00000000-0006-0000-0300-000005000000}">
      <text>
        <r>
          <rPr>
            <b/>
            <sz val="10"/>
            <color rgb="FF000000"/>
            <rFont val="Tahoma"/>
            <family val="2"/>
          </rPr>
          <t>iñaki unsain:</t>
        </r>
        <r>
          <rPr>
            <sz val="10"/>
            <color rgb="FF000000"/>
            <rFont val="Tahoma"/>
            <family val="2"/>
          </rPr>
          <t xml:space="preserve">
</t>
        </r>
        <r>
          <rPr>
            <sz val="10"/>
            <color rgb="FF000000"/>
            <rFont val="Tahoma"/>
            <family val="2"/>
          </rPr>
          <t>Intereses de la cuota de la hipoteca</t>
        </r>
      </text>
    </comment>
    <comment ref="B26" authorId="0" shapeId="0" xr:uid="{00000000-0006-0000-0300-000006000000}">
      <text>
        <r>
          <rPr>
            <b/>
            <sz val="10"/>
            <color rgb="FF000000"/>
            <rFont val="Tahoma"/>
            <family val="2"/>
          </rPr>
          <t>iñaki unsain:</t>
        </r>
        <r>
          <rPr>
            <sz val="10"/>
            <color rgb="FF000000"/>
            <rFont val="Tahoma"/>
            <family val="2"/>
          </rPr>
          <t xml:space="preserve">
</t>
        </r>
        <r>
          <rPr>
            <sz val="10"/>
            <color rgb="FF000000"/>
            <rFont val="Calibri"/>
            <family val="2"/>
          </rPr>
          <t xml:space="preserve">Ingreso Neto generado por el inmueble sin tener en cuenta las cuotas de la hipoteca
</t>
        </r>
      </text>
    </comment>
    <comment ref="B28" authorId="0" shapeId="0" xr:uid="{00000000-0006-0000-0300-000007000000}">
      <text>
        <r>
          <rPr>
            <b/>
            <sz val="10"/>
            <color rgb="FF000000"/>
            <rFont val="Tahoma"/>
            <family val="2"/>
          </rPr>
          <t>iñaki unsain:</t>
        </r>
        <r>
          <rPr>
            <sz val="10"/>
            <color rgb="FF000000"/>
            <rFont val="Tahoma"/>
            <family val="2"/>
          </rPr>
          <t xml:space="preserve">
</t>
        </r>
        <r>
          <rPr>
            <sz val="10"/>
            <color rgb="FF000000"/>
            <rFont val="Calibri"/>
            <family val="2"/>
          </rPr>
          <t xml:space="preserve">Total ingreso neto recibido del inmueble en alquiler. Se tiene en cuenta las cuotas de la hipoteca
</t>
        </r>
        <r>
          <rPr>
            <sz val="10"/>
            <color rgb="FF000000"/>
            <rFont val="Tahoma"/>
            <family val="2"/>
          </rPr>
          <t xml:space="preserve">
</t>
        </r>
        <r>
          <rPr>
            <sz val="10"/>
            <color rgb="FF000000"/>
            <rFont val="Tahoma"/>
            <family val="2"/>
          </rPr>
          <t xml:space="preserve">
</t>
        </r>
      </text>
    </comment>
    <comment ref="B31" authorId="0" shapeId="0" xr:uid="{00000000-0006-0000-0300-000008000000}">
      <text>
        <r>
          <rPr>
            <b/>
            <sz val="10"/>
            <color rgb="FF000000"/>
            <rFont val="Tahoma"/>
            <family val="2"/>
          </rPr>
          <t>iñaki unsain:</t>
        </r>
        <r>
          <rPr>
            <sz val="10"/>
            <color rgb="FF000000"/>
            <rFont val="Tahoma"/>
            <family val="2"/>
          </rPr>
          <t xml:space="preserve">
</t>
        </r>
        <r>
          <rPr>
            <sz val="10"/>
            <color rgb="FF000000"/>
            <rFont val="Tahoma"/>
            <family val="2"/>
          </rPr>
          <t>Valor actual del inmueble</t>
        </r>
      </text>
    </comment>
    <comment ref="B33" authorId="0" shapeId="0" xr:uid="{00000000-0006-0000-0300-000009000000}">
      <text>
        <r>
          <rPr>
            <b/>
            <sz val="10"/>
            <color rgb="FF000000"/>
            <rFont val="Tahoma"/>
            <family val="2"/>
          </rPr>
          <t>iñaki unsain:</t>
        </r>
        <r>
          <rPr>
            <sz val="10"/>
            <color rgb="FF000000"/>
            <rFont val="Tahoma"/>
            <family val="2"/>
          </rPr>
          <t xml:space="preserve">
</t>
        </r>
        <r>
          <rPr>
            <sz val="10"/>
            <color rgb="FF000000"/>
            <rFont val="Calibri"/>
            <family val="2"/>
          </rPr>
          <t>Valor del inmueble descontando el saldo pendiente de la hipoteca</t>
        </r>
      </text>
    </comment>
    <comment ref="B40" authorId="0" shapeId="0" xr:uid="{00000000-0006-0000-0300-00000A000000}">
      <text>
        <r>
          <rPr>
            <b/>
            <sz val="10"/>
            <color rgb="FF000000"/>
            <rFont val="Tahoma"/>
            <family val="2"/>
          </rPr>
          <t>iñaki unsain:</t>
        </r>
        <r>
          <rPr>
            <sz val="10"/>
            <color rgb="FF000000"/>
            <rFont val="Tahoma"/>
            <family val="2"/>
          </rPr>
          <t xml:space="preserve">
</t>
        </r>
        <r>
          <rPr>
            <sz val="10"/>
            <color rgb="FF000000"/>
            <rFont val="Tahoma"/>
            <family val="2"/>
          </rPr>
          <t>Beneficio obtenido por la venta del activo al precio de mercado</t>
        </r>
      </text>
    </comment>
    <comment ref="B42" authorId="0" shapeId="0" xr:uid="{00000000-0006-0000-0300-00000B000000}">
      <text>
        <r>
          <rPr>
            <b/>
            <sz val="10"/>
            <color rgb="FF000000"/>
            <rFont val="Tahoma"/>
            <family val="2"/>
          </rPr>
          <t xml:space="preserve">iñaki unsain:
</t>
        </r>
        <r>
          <rPr>
            <b/>
            <sz val="10"/>
            <color rgb="FF000000"/>
            <rFont val="Calibri"/>
            <family val="2"/>
          </rPr>
          <t xml:space="preserve">
</t>
        </r>
        <r>
          <rPr>
            <b/>
            <sz val="10"/>
            <color rgb="FF000000"/>
            <rFont val="Calibri"/>
            <family val="2"/>
          </rPr>
          <t>RETORNO ALQUILER</t>
        </r>
        <r>
          <rPr>
            <sz val="10"/>
            <color rgb="FF000000"/>
            <rFont val="Calibri"/>
            <family val="2"/>
          </rPr>
          <t xml:space="preserve">
</t>
        </r>
        <r>
          <rPr>
            <sz val="10"/>
            <color rgb="FF000000"/>
            <rFont val="Calibri"/>
            <family val="2"/>
          </rPr>
          <t xml:space="preserve">
</t>
        </r>
        <r>
          <rPr>
            <sz val="10"/>
            <color rgb="FF000000"/>
            <rFont val="Calibri"/>
            <family val="2"/>
          </rPr>
          <t xml:space="preserve">Retorno de la inversión por el alquiler. Compra el CashFlow anual con la cantidad invertida
</t>
        </r>
        <r>
          <rPr>
            <sz val="10"/>
            <color rgb="FF000000"/>
            <rFont val="Calibri"/>
            <family val="2"/>
          </rPr>
          <t xml:space="preserve">
</t>
        </r>
        <r>
          <rPr>
            <sz val="10"/>
            <color rgb="FF000000"/>
            <rFont val="Calibri"/>
            <family val="2"/>
          </rPr>
          <t xml:space="preserve">(Cash Flow) / Total Inversión
</t>
        </r>
      </text>
    </comment>
    <comment ref="B44" authorId="0" shapeId="0" xr:uid="{00000000-0006-0000-0300-00000C000000}">
      <text>
        <r>
          <rPr>
            <b/>
            <sz val="10"/>
            <color rgb="FF000000"/>
            <rFont val="Tahoma"/>
            <family val="2"/>
          </rPr>
          <t xml:space="preserve">iñaki unsain:
</t>
        </r>
        <r>
          <rPr>
            <b/>
            <sz val="10"/>
            <color rgb="FF000000"/>
            <rFont val="Calibri"/>
            <family val="2"/>
          </rPr>
          <t xml:space="preserve">
</t>
        </r>
        <r>
          <rPr>
            <b/>
            <sz val="10"/>
            <color rgb="FF000000"/>
            <rFont val="Calibri"/>
            <family val="2"/>
          </rPr>
          <t>RENTABILIDAD VENTA</t>
        </r>
        <r>
          <rPr>
            <sz val="10"/>
            <color rgb="FF000000"/>
            <rFont val="Calibri"/>
            <family val="2"/>
          </rPr>
          <t xml:space="preserve">
</t>
        </r>
        <r>
          <rPr>
            <sz val="10"/>
            <color rgb="FF000000"/>
            <rFont val="Calibri"/>
            <family val="2"/>
          </rPr>
          <t xml:space="preserve">
</t>
        </r>
        <r>
          <rPr>
            <sz val="10"/>
            <color rgb="FF000000"/>
            <rFont val="Calibri"/>
            <family val="2"/>
          </rPr>
          <t xml:space="preserve">Retorno por la venta del inmueble
</t>
        </r>
        <r>
          <rPr>
            <sz val="10"/>
            <color rgb="FF000000"/>
            <rFont val="Calibri"/>
            <family val="2"/>
          </rPr>
          <t xml:space="preserve">
</t>
        </r>
        <r>
          <rPr>
            <sz val="10"/>
            <color rgb="FF000000"/>
            <rFont val="Calibri"/>
            <family val="2"/>
          </rPr>
          <t xml:space="preserve">((Total Beneficio Vta) / (Total Inversión)
</t>
        </r>
      </text>
    </comment>
    <comment ref="B46" authorId="0" shapeId="0" xr:uid="{4612BCE9-0DA2-0948-A298-9AAD6A9D6A8A}">
      <text>
        <r>
          <rPr>
            <b/>
            <sz val="10"/>
            <color rgb="FF000000"/>
            <rFont val="Tahoma"/>
            <family val="2"/>
          </rPr>
          <t>iñaki unsain:</t>
        </r>
        <r>
          <rPr>
            <sz val="10"/>
            <color rgb="FF000000"/>
            <rFont val="Tahoma"/>
            <family val="2"/>
          </rPr>
          <t xml:space="preserve">
</t>
        </r>
        <r>
          <rPr>
            <sz val="10"/>
            <color rgb="FF000000"/>
            <rFont val="Calibri"/>
            <family val="2"/>
          </rPr>
          <t xml:space="preserve">Tasa Interna de Retorno.
</t>
        </r>
        <r>
          <rPr>
            <sz val="10"/>
            <color rgb="FF000000"/>
            <rFont val="Calibri"/>
            <family val="2"/>
          </rPr>
          <t xml:space="preserve">
</t>
        </r>
        <r>
          <rPr>
            <sz val="10"/>
            <color rgb="FF000000"/>
            <rFont val="Calibri"/>
            <family val="2"/>
          </rPr>
          <t>La TIR calcula la rentabilidad de la inversión en función de los flujos de caja generados</t>
        </r>
        <r>
          <rPr>
            <sz val="10"/>
            <color rgb="FF000000"/>
            <rFont val="Calibri"/>
            <family val="2"/>
          </rPr>
          <t xml:space="preserve">
</t>
        </r>
      </text>
    </comment>
  </commentList>
</comments>
</file>

<file path=xl/sharedStrings.xml><?xml version="1.0" encoding="utf-8"?>
<sst xmlns="http://schemas.openxmlformats.org/spreadsheetml/2006/main" count="515" uniqueCount="218">
  <si>
    <t>Otros</t>
    <phoneticPr fontId="5" type="noConversion"/>
  </si>
  <si>
    <t>Otros</t>
    <phoneticPr fontId="5" type="noConversion"/>
  </si>
  <si>
    <t>años</t>
  </si>
  <si>
    <t>COMISION</t>
  </si>
  <si>
    <t>Cuadro amortización de préstamos</t>
    <phoneticPr fontId="5" type="noConversion"/>
  </si>
  <si>
    <t>Comisión de apertura</t>
    <phoneticPr fontId="5" type="noConversion"/>
  </si>
  <si>
    <t>Interés nominal</t>
    <phoneticPr fontId="5" type="noConversion"/>
  </si>
  <si>
    <t>Periodo de pago</t>
    <phoneticPr fontId="5" type="noConversion"/>
  </si>
  <si>
    <t>Tipo amortización</t>
    <phoneticPr fontId="5" type="noConversion"/>
  </si>
  <si>
    <t>Importe</t>
    <phoneticPr fontId="5" type="noConversion"/>
  </si>
  <si>
    <t>Años</t>
    <phoneticPr fontId="5" type="noConversion"/>
  </si>
  <si>
    <t>Registro Compra (% s/valor compra)</t>
    <phoneticPr fontId="5" type="noConversion"/>
  </si>
  <si>
    <t>Mantenimiento</t>
    <phoneticPr fontId="5" type="noConversion"/>
  </si>
  <si>
    <t>EQUITY ACCUMULATION</t>
    <phoneticPr fontId="5" type="noConversion"/>
  </si>
  <si>
    <t>Valor inmueble</t>
    <phoneticPr fontId="5" type="noConversion"/>
  </si>
  <si>
    <t>Precio de Compra</t>
    <phoneticPr fontId="5" type="noConversion"/>
  </si>
  <si>
    <t>Datos Financiación</t>
    <phoneticPr fontId="5" type="noConversion"/>
  </si>
  <si>
    <t>Mesual</t>
    <phoneticPr fontId="5" type="noConversion"/>
  </si>
  <si>
    <t>Notaria Compra (% s/valor compra)</t>
    <phoneticPr fontId="5" type="noConversion"/>
  </si>
  <si>
    <t>IBI</t>
    <phoneticPr fontId="5" type="noConversion"/>
  </si>
  <si>
    <t>Superficie (m2)</t>
    <phoneticPr fontId="5" type="noConversion"/>
  </si>
  <si>
    <t>Desocupación</t>
    <phoneticPr fontId="5" type="noConversion"/>
  </si>
  <si>
    <t>Importe Hipoteca</t>
    <phoneticPr fontId="5" type="noConversion"/>
  </si>
  <si>
    <t>Seguros</t>
    <phoneticPr fontId="5" type="noConversion"/>
  </si>
  <si>
    <t>Comunidad</t>
    <phoneticPr fontId="5" type="noConversion"/>
  </si>
  <si>
    <t>Administrador</t>
    <phoneticPr fontId="5" type="noConversion"/>
  </si>
  <si>
    <t>Mantenimiento</t>
    <phoneticPr fontId="5" type="noConversion"/>
  </si>
  <si>
    <t>pendiente</t>
  </si>
  <si>
    <t>amortizado</t>
  </si>
  <si>
    <t>amortización</t>
  </si>
  <si>
    <t>intereses</t>
  </si>
  <si>
    <t>cuota</t>
  </si>
  <si>
    <t>Gestoría Compra (% s/valor compra)</t>
    <phoneticPr fontId="5" type="noConversion"/>
  </si>
  <si>
    <t>Precio de compra</t>
    <phoneticPr fontId="5" type="noConversion"/>
  </si>
  <si>
    <t xml:space="preserve"> </t>
  </si>
  <si>
    <t>importe</t>
  </si>
  <si>
    <t>INTERESES</t>
  </si>
  <si>
    <t>PRINCIPAL</t>
  </si>
  <si>
    <t>PAGOS TOTALES</t>
  </si>
  <si>
    <t>Datos de la inversión inmobiliaria</t>
    <phoneticPr fontId="5" type="noConversion"/>
  </si>
  <si>
    <t>(Saldo de la Hipoteca)</t>
    <phoneticPr fontId="5" type="noConversion"/>
  </si>
  <si>
    <t>Ingreso Bruto</t>
    <phoneticPr fontId="5" type="noConversion"/>
  </si>
  <si>
    <t>IBI</t>
    <phoneticPr fontId="5" type="noConversion"/>
  </si>
  <si>
    <t>Seguros</t>
    <phoneticPr fontId="5" type="noConversion"/>
  </si>
  <si>
    <t>Comunidad</t>
    <phoneticPr fontId="5" type="noConversion"/>
  </si>
  <si>
    <t>Administrador</t>
    <phoneticPr fontId="5" type="noConversion"/>
  </si>
  <si>
    <t>coste efectivo</t>
  </si>
  <si>
    <t>TOTAL</t>
  </si>
  <si>
    <t>Contado</t>
  </si>
  <si>
    <t>www.inakiunsain.com 
667 78 30 22
info@inakiunsain.com</t>
  </si>
  <si>
    <t>Cuotas Hipoteca</t>
  </si>
  <si>
    <t>Detalles</t>
  </si>
  <si>
    <t>Dormitorios:</t>
  </si>
  <si>
    <t>Baños:</t>
  </si>
  <si>
    <t>Año construcción:</t>
  </si>
  <si>
    <t>Parking:</t>
  </si>
  <si>
    <t>Aire Acondicionado:</t>
  </si>
  <si>
    <t>Dirección:</t>
  </si>
  <si>
    <t>Zona:</t>
  </si>
  <si>
    <t>Planta:</t>
  </si>
  <si>
    <t>Datos de compra</t>
  </si>
  <si>
    <t>Gastos de compra</t>
  </si>
  <si>
    <t>Honorarios intermediario:</t>
  </si>
  <si>
    <t>Tasación:</t>
  </si>
  <si>
    <t>Abogados:</t>
  </si>
  <si>
    <t>Otros:</t>
  </si>
  <si>
    <t xml:space="preserve">Reformas puesta a punto </t>
  </si>
  <si>
    <t>Cashflow</t>
  </si>
  <si>
    <t>Unid</t>
  </si>
  <si>
    <t>m2</t>
  </si>
  <si>
    <t>Gas</t>
  </si>
  <si>
    <t>si/no</t>
  </si>
  <si>
    <t xml:space="preserve">Ingresos </t>
  </si>
  <si>
    <t>anual</t>
  </si>
  <si>
    <t>mes</t>
  </si>
  <si>
    <t>% Renta</t>
  </si>
  <si>
    <t>Anual</t>
  </si>
  <si>
    <t xml:space="preserve">GASTOS </t>
  </si>
  <si>
    <t>CASHFLOW</t>
  </si>
  <si>
    <t>Ingresos</t>
  </si>
  <si>
    <t>Total Inversion</t>
  </si>
  <si>
    <t>Revaloración inmueble Anual</t>
  </si>
  <si>
    <t>Información del inmueble</t>
  </si>
  <si>
    <t>COMPRA</t>
  </si>
  <si>
    <t>Recursos propios:</t>
  </si>
  <si>
    <t>Plazo:</t>
  </si>
  <si>
    <t>Tipo Interés:</t>
  </si>
  <si>
    <t>COSTES DE COMPRA</t>
  </si>
  <si>
    <t>COSTES REFORMA</t>
  </si>
  <si>
    <t>CASH FLOW</t>
  </si>
  <si>
    <t>Desocupación:</t>
  </si>
  <si>
    <t>Ingreso Operativo</t>
  </si>
  <si>
    <t>Costes Operativos</t>
  </si>
  <si>
    <t>Cash Flow</t>
  </si>
  <si>
    <t>Mensual</t>
  </si>
  <si>
    <t>Proyecciones</t>
  </si>
  <si>
    <t>Año 1</t>
  </si>
  <si>
    <t>Año 2</t>
  </si>
  <si>
    <t>Año 3</t>
  </si>
  <si>
    <t>Año 4</t>
  </si>
  <si>
    <t>Año 5</t>
  </si>
  <si>
    <t>Año 10</t>
  </si>
  <si>
    <t>Año 20</t>
  </si>
  <si>
    <t>Año 30</t>
  </si>
  <si>
    <t>DIRECCIÓN</t>
  </si>
  <si>
    <t>Precio de compra:</t>
  </si>
  <si>
    <t>Importe financiado:</t>
  </si>
  <si>
    <t>Gastos de compra:</t>
  </si>
  <si>
    <t>Coste de Reforma:</t>
  </si>
  <si>
    <t>Inversión necesaria:</t>
  </si>
  <si>
    <t>Repercusión:</t>
  </si>
  <si>
    <t>Importe Hipoteca:</t>
  </si>
  <si>
    <t>Porcentaje:</t>
  </si>
  <si>
    <t>Cuotas hipoteca:</t>
  </si>
  <si>
    <t>Total</t>
  </si>
  <si>
    <t>Total:</t>
  </si>
  <si>
    <t>Apreciación del inmueble:</t>
  </si>
  <si>
    <t>Incremento alquiler:</t>
  </si>
  <si>
    <t>Incremento IBI:</t>
  </si>
  <si>
    <t>Análisis de la Compra</t>
  </si>
  <si>
    <t>Gas:</t>
  </si>
  <si>
    <t>Ingreso Operativo Neto</t>
  </si>
  <si>
    <t>IBI:</t>
  </si>
  <si>
    <t>Administrador:</t>
  </si>
  <si>
    <t>Seguros del hogar:</t>
  </si>
  <si>
    <t>Gastos Comunidad:</t>
  </si>
  <si>
    <t>Mantenimiento:</t>
  </si>
  <si>
    <t>INGRESOS</t>
  </si>
  <si>
    <t>COSTES OPERATIVOS</t>
  </si>
  <si>
    <t>Incremento Costes Operativos:</t>
  </si>
  <si>
    <t>Total Equity</t>
  </si>
  <si>
    <t xml:space="preserve">RATIOS </t>
  </si>
  <si>
    <t>Fotos</t>
  </si>
  <si>
    <t>DESCRIPCIÓN</t>
  </si>
  <si>
    <t>COMENTARIOS</t>
  </si>
  <si>
    <t>% meses desocupado</t>
  </si>
  <si>
    <t>Total Gastos de compra</t>
  </si>
  <si>
    <t>Foto fachada</t>
  </si>
  <si>
    <t>Foto Inmueble</t>
  </si>
  <si>
    <t>Interés (%)</t>
  </si>
  <si>
    <t>Renta bruto (€/mes)</t>
  </si>
  <si>
    <t>Observaciones</t>
  </si>
  <si>
    <t>Plano de ubicación</t>
  </si>
  <si>
    <t xml:space="preserve">Reformas  </t>
  </si>
  <si>
    <t>Instrucciones de uso del programa</t>
  </si>
  <si>
    <t>Plazo (Max 30 años)</t>
  </si>
  <si>
    <t>Notaria:</t>
  </si>
  <si>
    <t>Registro:</t>
  </si>
  <si>
    <t>Gestoría:</t>
  </si>
  <si>
    <t>Cuota Hipoteca</t>
  </si>
  <si>
    <t>Gastos Comunidad</t>
  </si>
  <si>
    <t>% de incremento anual valor mercado</t>
  </si>
  <si>
    <t>% de incremento medio anual del alquiler</t>
  </si>
  <si>
    <t>% de incremento anual del IBI</t>
  </si>
  <si>
    <t>% de incremento anual de los Costes Operativos</t>
  </si>
  <si>
    <t>Cuotas Hipoteca (Amortización Capital)</t>
  </si>
  <si>
    <t>Alquiler</t>
  </si>
  <si>
    <t>Venta</t>
  </si>
  <si>
    <t>Informe Vivienda en inversión para alquilar</t>
  </si>
  <si>
    <t>Desocupación</t>
  </si>
  <si>
    <t>Gastos financieros</t>
  </si>
  <si>
    <t>Resultados antes de impuestos</t>
  </si>
  <si>
    <t>Resultado antes Costes Financieros</t>
  </si>
  <si>
    <t>Cuotas Hipoteca (Intereses)</t>
  </si>
  <si>
    <t>Proyecto:</t>
  </si>
  <si>
    <t>€/m2</t>
  </si>
  <si>
    <t>Financiado (Hipoteca)</t>
  </si>
  <si>
    <t>Impuestos de compra (ITP/IVA) %</t>
  </si>
  <si>
    <t>Rentabilidad de la inversión</t>
  </si>
  <si>
    <t>Rentabilidad Inversión por Alquiler</t>
  </si>
  <si>
    <t>Cashflow y Rentabilidad Inversión</t>
  </si>
  <si>
    <t>Rentabilidad Inversion por Venta</t>
  </si>
  <si>
    <t>Cash Flow Alquiler</t>
  </si>
  <si>
    <t>HIPÓTESIS</t>
  </si>
  <si>
    <t>FINANCIACIÓN</t>
  </si>
  <si>
    <t>Cashflow Alquiler</t>
  </si>
  <si>
    <t>AJD Compraventa Obra Nueva</t>
  </si>
  <si>
    <t>Impuestos de compra (ITP/IVA):</t>
  </si>
  <si>
    <t>AJD Compraventa Obra Nueva:</t>
  </si>
  <si>
    <t>Mes</t>
  </si>
  <si>
    <t>Año</t>
  </si>
  <si>
    <t>Total Costes Operativos</t>
  </si>
  <si>
    <t>ANALISIS DE VENTA</t>
  </si>
  <si>
    <t>Equity</t>
  </si>
  <si>
    <t>Coste de venta</t>
  </si>
  <si>
    <t>Cash Flow Acumulado</t>
  </si>
  <si>
    <t>Inversión</t>
  </si>
  <si>
    <t>% sobre el precio de venta</t>
  </si>
  <si>
    <t>Total Beneficio Venta</t>
  </si>
  <si>
    <t>Coste de Venta:</t>
  </si>
  <si>
    <t>% sobre precio venta</t>
  </si>
  <si>
    <t>TIR</t>
  </si>
  <si>
    <t>Cash flow para TIR</t>
  </si>
  <si>
    <t>inversión inicial</t>
  </si>
  <si>
    <t>cash flow alquiler</t>
  </si>
  <si>
    <t>cash flow venta</t>
  </si>
  <si>
    <t>comisión venta</t>
  </si>
  <si>
    <t>TOTAL CASH FLOW</t>
  </si>
  <si>
    <t>Calculo TIR</t>
  </si>
  <si>
    <t>Alquiler Año 1:</t>
  </si>
  <si>
    <t>Rentabilidad Alquiler</t>
  </si>
  <si>
    <t>Rentabilidad Venta</t>
  </si>
  <si>
    <t>Este programa tiene el objetivo el facilitar el análisis de una inversión en inmuebles con la finalidad de mantenerlo en alquiler. El programa permite la opción de la compra al contado o financiado con hipoteca.
El programa genera de forma automática un informe detallado de la inversión con el calculo del Cash Flow y los Ratios de Rentabilidad por alquiler, Rentabilidad por venta y la TIR, en función de los parámetros introducidos en la pestaña "Datos". 
Estos calculos se realizan para cada uno de los años hasta un máximo de 30 años
Pasos a seguir:
1. Introducir los datos del inmueble en la pestaña "Datos" en las celdas habilitadas para ello.
2. Insertar fotografias del inmueble en los espacios habilitados en la pestaña "Informe".
3. Guardar el achivo con el nombre deseado
4. Guardar la pestaña "Informe" como pdf
5. Imprimir la pestaña "Informe"</t>
  </si>
  <si>
    <t>Introduce los datos del inmueble en las celdas blancas habilitadas</t>
  </si>
  <si>
    <t>%</t>
  </si>
  <si>
    <t>Años</t>
  </si>
  <si>
    <t>€/mes</t>
  </si>
  <si>
    <t>Ratio de desocupación anual (%)</t>
  </si>
  <si>
    <t>Hipótesis</t>
  </si>
  <si>
    <t>Apreciación del inmueble %</t>
  </si>
  <si>
    <t>Incremento alquiler %</t>
  </si>
  <si>
    <t>Incremento IBI %</t>
  </si>
  <si>
    <t>Incremento Costes Operativos %</t>
  </si>
  <si>
    <t>Coste de venta %</t>
  </si>
  <si>
    <t>Ingreso Bruto</t>
  </si>
  <si>
    <t>Superficie (m2):</t>
  </si>
  <si>
    <t>Descripcion de las reformas necesarias</t>
  </si>
  <si>
    <t>Descripción de la vivienda
Ventajas/Desventajas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</si>
</sst>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 &quot;€&quot;"/>
  </numFmts>
  <fonts count="57">
    <font>
      <sz val="10"/>
      <name val="Calibri"/>
    </font>
    <font>
      <b/>
      <sz val="10"/>
      <name val="Calibri"/>
      <family val="2"/>
    </font>
    <font>
      <b/>
      <sz val="10"/>
      <name val="Calibri"/>
      <family val="2"/>
    </font>
    <font>
      <sz val="10"/>
      <name val="Calibri"/>
      <family val="2"/>
    </font>
    <font>
      <b/>
      <sz val="10"/>
      <name val="Calibri"/>
      <family val="2"/>
    </font>
    <font>
      <sz val="8"/>
      <name val="Calibri"/>
      <family val="2"/>
    </font>
    <font>
      <sz val="1"/>
      <name val="Geneva"/>
      <family val="2"/>
    </font>
    <font>
      <sz val="8"/>
      <name val="Arial"/>
      <family val="2"/>
    </font>
    <font>
      <b/>
      <sz val="10"/>
      <name val="Geneva"/>
      <family val="2"/>
    </font>
    <font>
      <b/>
      <sz val="1"/>
      <name val="Geneva"/>
      <family val="2"/>
    </font>
    <font>
      <b/>
      <sz val="9"/>
      <name val="Geneva"/>
      <family val="2"/>
    </font>
    <font>
      <u/>
      <sz val="10"/>
      <color indexed="12"/>
      <name val="Arial"/>
      <family val="2"/>
    </font>
    <font>
      <b/>
      <sz val="10"/>
      <color indexed="12"/>
      <name val="Arial"/>
      <family val="2"/>
    </font>
    <font>
      <b/>
      <i/>
      <sz val="10"/>
      <name val="Geneva"/>
      <family val="2"/>
    </font>
    <font>
      <b/>
      <sz val="10"/>
      <color indexed="9"/>
      <name val="Geneva"/>
      <family val="2"/>
    </font>
    <font>
      <sz val="10"/>
      <color indexed="9"/>
      <name val="Arial"/>
      <family val="2"/>
    </font>
    <font>
      <sz val="10"/>
      <color indexed="18"/>
      <name val="Arial"/>
      <family val="2"/>
    </font>
    <font>
      <b/>
      <sz val="9"/>
      <name val="Arial"/>
      <family val="2"/>
    </font>
    <font>
      <sz val="9"/>
      <color indexed="18"/>
      <name val="Arial"/>
      <family val="2"/>
    </font>
    <font>
      <b/>
      <sz val="10"/>
      <name val="Arial"/>
      <family val="2"/>
    </font>
    <font>
      <b/>
      <sz val="10"/>
      <color indexed="18"/>
      <name val="Arial"/>
      <family val="2"/>
    </font>
    <font>
      <b/>
      <i/>
      <sz val="9"/>
      <color indexed="12"/>
      <name val="Arial"/>
      <family val="2"/>
    </font>
    <font>
      <b/>
      <shadow/>
      <sz val="14"/>
      <color indexed="18"/>
      <name val="Geneva"/>
      <family val="2"/>
    </font>
    <font>
      <b/>
      <sz val="12"/>
      <name val="Calibri"/>
      <family val="2"/>
    </font>
    <font>
      <b/>
      <sz val="18"/>
      <name val="Calibri"/>
      <family val="2"/>
    </font>
    <font>
      <b/>
      <sz val="16"/>
      <name val="Calibri"/>
      <family val="2"/>
    </font>
    <font>
      <b/>
      <i/>
      <sz val="16"/>
      <color indexed="12"/>
      <name val="Arial"/>
      <family val="2"/>
    </font>
    <font>
      <i/>
      <sz val="10"/>
      <name val="Arial"/>
      <family val="2"/>
    </font>
    <font>
      <sz val="10"/>
      <color indexed="9"/>
      <name val="Geneva"/>
      <family val="2"/>
    </font>
    <font>
      <b/>
      <sz val="9"/>
      <color indexed="18"/>
      <name val="Arial"/>
      <family val="2"/>
    </font>
    <font>
      <sz val="12"/>
      <color indexed="9"/>
      <name val="Geneva"/>
      <family val="2"/>
    </font>
    <font>
      <u/>
      <sz val="10"/>
      <color theme="11"/>
      <name val="Calibri"/>
      <family val="2"/>
    </font>
    <font>
      <b/>
      <sz val="10"/>
      <name val="Calibri"/>
      <family val="2"/>
    </font>
    <font>
      <b/>
      <sz val="12"/>
      <name val="Calibri"/>
      <family val="2"/>
    </font>
    <font>
      <b/>
      <sz val="12"/>
      <color rgb="FFB9AC71"/>
      <name val="Calibri"/>
      <family val="2"/>
    </font>
    <font>
      <b/>
      <sz val="11"/>
      <color rgb="FFB9AC71"/>
      <name val="Calibri"/>
      <family val="2"/>
    </font>
    <font>
      <sz val="12"/>
      <name val="Calibri"/>
      <family val="2"/>
    </font>
    <font>
      <b/>
      <i/>
      <sz val="12"/>
      <name val="Calibri"/>
      <family val="2"/>
    </font>
    <font>
      <b/>
      <sz val="18"/>
      <color rgb="FFB9AC71"/>
      <name val="Calibri"/>
      <family val="2"/>
    </font>
    <font>
      <sz val="12"/>
      <color rgb="FFB9AC71"/>
      <name val="Calibri"/>
      <family val="2"/>
    </font>
    <font>
      <b/>
      <sz val="10"/>
      <color rgb="FFB9AC71"/>
      <name val="Calibri"/>
      <family val="2"/>
    </font>
    <font>
      <sz val="18"/>
      <name val="Calibri"/>
      <family val="2"/>
    </font>
    <font>
      <b/>
      <sz val="26"/>
      <color rgb="FFB9AC71"/>
      <name val="Calibri"/>
      <family val="2"/>
    </font>
    <font>
      <sz val="12"/>
      <color rgb="FFFF0000"/>
      <name val="Calibri"/>
      <family val="2"/>
    </font>
    <font>
      <sz val="10"/>
      <color rgb="FF000000"/>
      <name val="Tahoma"/>
      <family val="2"/>
    </font>
    <font>
      <b/>
      <sz val="10"/>
      <color rgb="FF000000"/>
      <name val="Tahoma"/>
      <family val="2"/>
    </font>
    <font>
      <sz val="10"/>
      <name val="Arial"/>
      <family val="2"/>
    </font>
    <font>
      <sz val="10"/>
      <name val="Geneva"/>
      <family val="2"/>
    </font>
    <font>
      <b/>
      <sz val="14"/>
      <name val="Calibri"/>
      <family val="2"/>
    </font>
    <font>
      <sz val="20"/>
      <name val="Calibri"/>
      <family val="2"/>
    </font>
    <font>
      <sz val="14"/>
      <name val="Calibri"/>
      <family val="2"/>
    </font>
    <font>
      <sz val="10"/>
      <color rgb="FF000000"/>
      <name val="Calibri"/>
      <family val="2"/>
    </font>
    <font>
      <b/>
      <sz val="10"/>
      <color rgb="FF000000"/>
      <name val="Calibri"/>
      <family val="2"/>
    </font>
    <font>
      <b/>
      <sz val="9"/>
      <color rgb="FF000000"/>
      <name val="Calibri"/>
      <family val="2"/>
    </font>
    <font>
      <sz val="9"/>
      <color rgb="FF000000"/>
      <name val="Calibri"/>
      <family val="2"/>
    </font>
    <font>
      <b/>
      <u/>
      <sz val="10"/>
      <name val="Calibri"/>
      <family val="2"/>
    </font>
    <font>
      <b/>
      <sz val="16"/>
      <color rgb="FFFF0000"/>
      <name val="Calibri"/>
      <family val="2"/>
    </font>
  </fonts>
  <fills count="1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gray0625">
        <bgColor indexed="9"/>
      </patternFill>
    </fill>
    <fill>
      <patternFill patternType="solid">
        <fgColor indexed="48"/>
        <bgColor indexed="64"/>
      </patternFill>
    </fill>
    <fill>
      <patternFill patternType="solid">
        <fgColor indexed="42"/>
        <bgColor indexed="64"/>
      </patternFill>
    </fill>
    <fill>
      <patternFill patternType="solid">
        <fgColor indexed="10"/>
        <bgColor indexed="64"/>
      </patternFill>
    </fill>
    <fill>
      <patternFill patternType="solid">
        <fgColor rgb="FFCDFFFF"/>
        <bgColor indexed="64"/>
      </patternFill>
    </fill>
    <fill>
      <patternFill patternType="solid">
        <fgColor rgb="FFFFFF00"/>
        <bgColor indexed="64"/>
      </patternFill>
    </fill>
  </fills>
  <borders count="41">
    <border>
      <left/>
      <right/>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thin">
        <color auto="1"/>
      </right>
      <top/>
      <bottom style="thin">
        <color auto="1"/>
      </bottom>
      <diagonal/>
    </border>
    <border>
      <left style="thick">
        <color indexed="9"/>
      </left>
      <right/>
      <top style="thick">
        <color indexed="9"/>
      </top>
      <bottom style="thick">
        <color indexed="8"/>
      </bottom>
      <diagonal/>
    </border>
    <border>
      <left/>
      <right/>
      <top style="thick">
        <color indexed="9"/>
      </top>
      <bottom style="thick">
        <color indexed="8"/>
      </bottom>
      <diagonal/>
    </border>
    <border>
      <left/>
      <right style="thick">
        <color indexed="8"/>
      </right>
      <top style="thick">
        <color indexed="9"/>
      </top>
      <bottom style="thick">
        <color indexed="8"/>
      </bottom>
      <diagonal/>
    </border>
    <border>
      <left/>
      <right style="medium">
        <color auto="1"/>
      </right>
      <top style="medium">
        <color auto="1"/>
      </top>
      <bottom style="medium">
        <color auto="1"/>
      </bottom>
      <diagonal/>
    </border>
    <border>
      <left/>
      <right/>
      <top style="medium">
        <color auto="1"/>
      </top>
      <bottom style="medium">
        <color indexed="64"/>
      </bottom>
      <diagonal/>
    </border>
    <border>
      <left/>
      <right/>
      <top/>
      <bottom style="thin">
        <color rgb="FFB9AC7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B9AC71"/>
      </left>
      <right/>
      <top style="thin">
        <color rgb="FFB9AC71"/>
      </top>
      <bottom/>
      <diagonal/>
    </border>
    <border>
      <left/>
      <right/>
      <top style="thin">
        <color rgb="FFB9AC71"/>
      </top>
      <bottom/>
      <diagonal/>
    </border>
    <border>
      <left/>
      <right style="thin">
        <color rgb="FFB9AC71"/>
      </right>
      <top style="thin">
        <color rgb="FFB9AC71"/>
      </top>
      <bottom/>
      <diagonal/>
    </border>
    <border>
      <left style="thin">
        <color rgb="FFB9AC71"/>
      </left>
      <right/>
      <top/>
      <bottom/>
      <diagonal/>
    </border>
    <border>
      <left/>
      <right style="thin">
        <color rgb="FFB9AC71"/>
      </right>
      <top/>
      <bottom/>
      <diagonal/>
    </border>
    <border>
      <left style="thin">
        <color rgb="FFB9AC71"/>
      </left>
      <right/>
      <top/>
      <bottom style="thin">
        <color rgb="FFB9AC71"/>
      </bottom>
      <diagonal/>
    </border>
    <border>
      <left/>
      <right style="thin">
        <color rgb="FFB9AC71"/>
      </right>
      <top/>
      <bottom style="thin">
        <color rgb="FFB9AC71"/>
      </bottom>
      <diagonal/>
    </border>
    <border>
      <left style="thin">
        <color theme="1"/>
      </left>
      <right/>
      <top style="thin">
        <color theme="1"/>
      </top>
      <bottom style="thin">
        <color theme="1"/>
      </bottom>
      <diagonal/>
    </border>
    <border>
      <left style="thin">
        <color indexed="64"/>
      </left>
      <right style="thin">
        <color indexed="64"/>
      </right>
      <top style="thin">
        <color theme="1"/>
      </top>
      <bottom style="thin">
        <color indexed="64"/>
      </bottom>
      <diagonal/>
    </border>
  </borders>
  <cellStyleXfs count="15">
    <xf numFmtId="0" fontId="0" fillId="0" borderId="0"/>
    <xf numFmtId="9" fontId="3" fillId="0" borderId="0" applyFont="0" applyFill="0" applyBorder="0" applyAlignment="0" applyProtection="0"/>
    <xf numFmtId="0" fontId="11" fillId="0" borderId="0" applyNumberFormat="0" applyFill="0" applyBorder="0" applyAlignment="0" applyProtection="0">
      <alignment vertical="top"/>
      <protection locked="0"/>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300">
    <xf numFmtId="0" fontId="0" fillId="0" borderId="0" xfId="0"/>
    <xf numFmtId="3" fontId="0" fillId="0" borderId="0" xfId="0" applyNumberFormat="1"/>
    <xf numFmtId="0" fontId="0" fillId="2" borderId="0" xfId="0" applyFill="1"/>
    <xf numFmtId="0" fontId="4" fillId="0" borderId="0" xfId="0" applyFont="1" applyAlignment="1">
      <alignment horizontal="center"/>
    </xf>
    <xf numFmtId="0" fontId="0" fillId="2" borderId="0" xfId="0" applyFill="1" applyBorder="1"/>
    <xf numFmtId="164" fontId="0" fillId="2" borderId="0" xfId="1" applyNumberFormat="1" applyFont="1" applyFill="1"/>
    <xf numFmtId="0" fontId="0" fillId="2" borderId="0" xfId="0" applyFill="1" applyAlignment="1">
      <alignment vertical="center"/>
    </xf>
    <xf numFmtId="0" fontId="24" fillId="2" borderId="0" xfId="0" applyFont="1" applyFill="1"/>
    <xf numFmtId="3" fontId="0" fillId="0" borderId="0" xfId="0" applyNumberFormat="1" applyBorder="1"/>
    <xf numFmtId="0" fontId="0" fillId="0" borderId="0" xfId="0" applyFill="1"/>
    <xf numFmtId="0" fontId="6" fillId="4" borderId="0" xfId="0" applyFont="1" applyFill="1" applyAlignment="1">
      <alignment horizontal="center"/>
    </xf>
    <xf numFmtId="0" fontId="0" fillId="5" borderId="0" xfId="0" applyFill="1" applyBorder="1" applyAlignment="1">
      <alignment horizontal="center"/>
    </xf>
    <xf numFmtId="3" fontId="0" fillId="5" borderId="0" xfId="0" applyNumberFormat="1" applyFill="1" applyBorder="1" applyAlignment="1">
      <alignment horizontal="center"/>
    </xf>
    <xf numFmtId="165" fontId="15" fillId="4" borderId="0" xfId="0" applyNumberFormat="1" applyFont="1" applyFill="1" applyAlignment="1">
      <alignment horizontal="center"/>
    </xf>
    <xf numFmtId="0" fontId="0" fillId="4" borderId="0" xfId="0" applyFill="1" applyAlignment="1">
      <alignment horizontal="center"/>
    </xf>
    <xf numFmtId="0" fontId="15" fillId="4" borderId="0" xfId="0" applyFont="1" applyFill="1" applyAlignment="1">
      <alignment horizontal="center"/>
    </xf>
    <xf numFmtId="0" fontId="0" fillId="5" borderId="0" xfId="0" applyFill="1" applyAlignment="1">
      <alignment horizontal="center"/>
    </xf>
    <xf numFmtId="3" fontId="11" fillId="4" borderId="0" xfId="2" applyNumberFormat="1" applyFill="1" applyAlignment="1" applyProtection="1">
      <alignment horizontal="center"/>
    </xf>
    <xf numFmtId="3" fontId="0" fillId="4" borderId="0" xfId="0" applyNumberFormat="1" applyFill="1" applyAlignment="1">
      <alignment horizontal="center"/>
    </xf>
    <xf numFmtId="3" fontId="21" fillId="5" borderId="0" xfId="2" applyNumberFormat="1" applyFont="1" applyFill="1" applyAlignment="1" applyProtection="1">
      <alignment horizontal="center"/>
    </xf>
    <xf numFmtId="3" fontId="16" fillId="2" borderId="0" xfId="0" applyNumberFormat="1" applyFont="1" applyFill="1" applyBorder="1" applyAlignment="1">
      <alignment horizontal="center"/>
    </xf>
    <xf numFmtId="0" fontId="10" fillId="4" borderId="0" xfId="0" applyFont="1" applyFill="1" applyBorder="1" applyAlignment="1">
      <alignment horizontal="center"/>
    </xf>
    <xf numFmtId="0" fontId="7" fillId="4" borderId="0" xfId="0" applyFont="1" applyFill="1" applyAlignment="1">
      <alignment horizontal="center"/>
    </xf>
    <xf numFmtId="0" fontId="0" fillId="4" borderId="0" xfId="0" applyFill="1" applyBorder="1" applyAlignment="1">
      <alignment horizontal="center"/>
    </xf>
    <xf numFmtId="9" fontId="0" fillId="4" borderId="0" xfId="0" applyNumberFormat="1" applyFill="1" applyAlignment="1">
      <alignment horizontal="center"/>
    </xf>
    <xf numFmtId="0" fontId="10" fillId="4" borderId="2" xfId="0" applyFont="1" applyFill="1" applyBorder="1" applyAlignment="1">
      <alignment horizontal="center"/>
    </xf>
    <xf numFmtId="0" fontId="0" fillId="4" borderId="0" xfId="0" applyFill="1"/>
    <xf numFmtId="0" fontId="9" fillId="4" borderId="0" xfId="0" applyFont="1" applyFill="1" applyAlignment="1">
      <alignment horizontal="center"/>
    </xf>
    <xf numFmtId="0" fontId="8" fillId="4" borderId="0" xfId="0" applyFont="1" applyFill="1" applyAlignment="1">
      <alignment horizontal="center"/>
    </xf>
    <xf numFmtId="0" fontId="8" fillId="5" borderId="0" xfId="0" applyFont="1" applyFill="1" applyAlignment="1">
      <alignment horizontal="center"/>
    </xf>
    <xf numFmtId="0" fontId="8" fillId="0" borderId="0" xfId="0" applyFont="1" applyFill="1" applyAlignment="1">
      <alignment horizontal="center"/>
    </xf>
    <xf numFmtId="4" fontId="7" fillId="0" borderId="0" xfId="0" applyNumberFormat="1" applyFont="1" applyFill="1" applyAlignment="1">
      <alignment horizontal="center"/>
    </xf>
    <xf numFmtId="4" fontId="7" fillId="0" borderId="0" xfId="0" applyNumberFormat="1" applyFont="1" applyFill="1" applyAlignment="1">
      <alignment horizontal="right" indent="1"/>
    </xf>
    <xf numFmtId="2" fontId="7" fillId="0" borderId="0" xfId="0" applyNumberFormat="1" applyFont="1" applyFill="1" applyAlignment="1">
      <alignment horizontal="right" indent="1"/>
    </xf>
    <xf numFmtId="3" fontId="0" fillId="0" borderId="0" xfId="0" applyNumberFormat="1" applyFill="1" applyAlignment="1">
      <alignment horizontal="center"/>
    </xf>
    <xf numFmtId="0" fontId="16" fillId="6" borderId="0" xfId="0" applyFont="1" applyFill="1" applyBorder="1" applyAlignment="1">
      <alignment horizontal="center"/>
    </xf>
    <xf numFmtId="3" fontId="16" fillId="6" borderId="0" xfId="0" applyNumberFormat="1" applyFont="1" applyFill="1" applyBorder="1" applyAlignment="1">
      <alignment horizontal="center"/>
    </xf>
    <xf numFmtId="3" fontId="8" fillId="6" borderId="0" xfId="0" applyNumberFormat="1" applyFont="1" applyFill="1" applyBorder="1" applyAlignment="1" applyProtection="1">
      <alignment horizontal="right" indent="1"/>
    </xf>
    <xf numFmtId="3" fontId="0" fillId="6" borderId="0" xfId="0" applyNumberFormat="1" applyFill="1" applyBorder="1" applyAlignment="1">
      <alignment horizontal="center"/>
    </xf>
    <xf numFmtId="0" fontId="10" fillId="6" borderId="0" xfId="0" applyFont="1" applyFill="1" applyBorder="1" applyAlignment="1">
      <alignment horizontal="left"/>
    </xf>
    <xf numFmtId="0" fontId="8" fillId="6" borderId="0" xfId="0" applyFont="1" applyFill="1" applyBorder="1" applyAlignment="1">
      <alignment horizontal="left"/>
    </xf>
    <xf numFmtId="3" fontId="14" fillId="6" borderId="0" xfId="0" applyNumberFormat="1" applyFont="1" applyFill="1" applyBorder="1" applyAlignment="1">
      <alignment horizontal="center"/>
    </xf>
    <xf numFmtId="0" fontId="8" fillId="6" borderId="0" xfId="0" applyFont="1" applyFill="1" applyBorder="1" applyAlignment="1">
      <alignment horizontal="center"/>
    </xf>
    <xf numFmtId="3" fontId="8" fillId="6" borderId="0" xfId="0" applyNumberFormat="1" applyFont="1" applyFill="1" applyBorder="1" applyAlignment="1">
      <alignment horizontal="center"/>
    </xf>
    <xf numFmtId="3" fontId="0" fillId="6" borderId="2" xfId="0" applyNumberFormat="1" applyFill="1" applyBorder="1" applyAlignment="1">
      <alignment horizontal="center"/>
    </xf>
    <xf numFmtId="0" fontId="12" fillId="6" borderId="2" xfId="0" applyFont="1" applyFill="1" applyBorder="1" applyAlignment="1">
      <alignment horizontal="left"/>
    </xf>
    <xf numFmtId="0" fontId="28" fillId="6" borderId="0" xfId="0" applyFont="1" applyFill="1" applyBorder="1" applyAlignment="1">
      <alignment horizontal="right"/>
    </xf>
    <xf numFmtId="0" fontId="0" fillId="0" borderId="0" xfId="0"/>
    <xf numFmtId="0" fontId="8" fillId="2" borderId="18" xfId="0" applyFont="1" applyFill="1" applyBorder="1" applyAlignment="1">
      <alignment horizontal="right"/>
    </xf>
    <xf numFmtId="10" fontId="8" fillId="2" borderId="26" xfId="0" applyNumberFormat="1" applyFont="1" applyFill="1" applyBorder="1" applyAlignment="1" applyProtection="1">
      <alignment horizontal="right" indent="1"/>
    </xf>
    <xf numFmtId="0" fontId="28" fillId="8" borderId="4" xfId="0" applyFont="1" applyFill="1" applyBorder="1" applyAlignment="1">
      <alignment horizontal="center"/>
    </xf>
    <xf numFmtId="3" fontId="28" fillId="8" borderId="4" xfId="0" applyNumberFormat="1" applyFont="1" applyFill="1" applyBorder="1" applyAlignment="1">
      <alignment horizontal="center"/>
    </xf>
    <xf numFmtId="3" fontId="16" fillId="2" borderId="11" xfId="0" applyNumberFormat="1" applyFont="1" applyFill="1" applyBorder="1" applyAlignment="1">
      <alignment horizontal="center"/>
    </xf>
    <xf numFmtId="3" fontId="0" fillId="2" borderId="12" xfId="0" applyNumberFormat="1" applyFill="1" applyBorder="1" applyAlignment="1">
      <alignment horizontal="center"/>
    </xf>
    <xf numFmtId="0" fontId="17" fillId="2" borderId="11" xfId="0" applyFont="1" applyFill="1" applyBorder="1"/>
    <xf numFmtId="3" fontId="29" fillId="2" borderId="11" xfId="0" applyNumberFormat="1" applyFont="1" applyFill="1" applyBorder="1" applyAlignment="1">
      <alignment horizontal="center"/>
    </xf>
    <xf numFmtId="0" fontId="17" fillId="2" borderId="20" xfId="0" applyFont="1" applyFill="1" applyBorder="1"/>
    <xf numFmtId="3" fontId="18" fillId="2" borderId="11" xfId="0" applyNumberFormat="1" applyFont="1" applyFill="1" applyBorder="1" applyAlignment="1">
      <alignment horizontal="center"/>
    </xf>
    <xf numFmtId="0" fontId="17" fillId="2" borderId="9" xfId="0" applyFont="1" applyFill="1" applyBorder="1"/>
    <xf numFmtId="3" fontId="8" fillId="7" borderId="19" xfId="0" applyNumberFormat="1" applyFont="1" applyFill="1" applyBorder="1" applyAlignment="1" applyProtection="1">
      <alignment horizontal="right" indent="1"/>
    </xf>
    <xf numFmtId="10" fontId="8" fillId="7" borderId="19" xfId="1" applyNumberFormat="1" applyFont="1" applyFill="1" applyBorder="1" applyAlignment="1" applyProtection="1">
      <alignment horizontal="right" indent="1"/>
    </xf>
    <xf numFmtId="2" fontId="8" fillId="6" borderId="22" xfId="0" applyNumberFormat="1" applyFont="1" applyFill="1" applyBorder="1" applyAlignment="1" applyProtection="1">
      <alignment horizontal="right" indent="1"/>
    </xf>
    <xf numFmtId="2" fontId="8" fillId="6" borderId="4" xfId="0" applyNumberFormat="1" applyFont="1" applyFill="1" applyBorder="1" applyAlignment="1" applyProtection="1">
      <alignment horizontal="right" indent="1"/>
    </xf>
    <xf numFmtId="0" fontId="26" fillId="6" borderId="0" xfId="0" applyFont="1" applyFill="1" applyBorder="1" applyAlignment="1">
      <alignment horizontal="center"/>
    </xf>
    <xf numFmtId="0" fontId="27" fillId="6" borderId="0" xfId="0" applyFont="1" applyFill="1" applyBorder="1" applyAlignment="1">
      <alignment horizontal="center"/>
    </xf>
    <xf numFmtId="0" fontId="0" fillId="6" borderId="0" xfId="0" applyFill="1" applyBorder="1" applyAlignment="1">
      <alignment horizontal="center"/>
    </xf>
    <xf numFmtId="0" fontId="0" fillId="6" borderId="7" xfId="0" applyFill="1" applyBorder="1" applyAlignment="1">
      <alignment horizontal="center"/>
    </xf>
    <xf numFmtId="0" fontId="0" fillId="6" borderId="17" xfId="0" applyFill="1" applyBorder="1" applyAlignment="1">
      <alignment horizontal="center"/>
    </xf>
    <xf numFmtId="3" fontId="0" fillId="6" borderId="17" xfId="0" applyNumberFormat="1" applyFill="1" applyBorder="1" applyAlignment="1">
      <alignment horizontal="center"/>
    </xf>
    <xf numFmtId="3" fontId="0" fillId="6" borderId="8" xfId="0" applyNumberFormat="1" applyFill="1" applyBorder="1" applyAlignment="1">
      <alignment horizontal="center"/>
    </xf>
    <xf numFmtId="0" fontId="22" fillId="6" borderId="11" xfId="0" applyFont="1" applyFill="1" applyBorder="1" applyAlignment="1">
      <alignment horizontal="center"/>
    </xf>
    <xf numFmtId="0" fontId="0" fillId="6" borderId="12" xfId="0" applyFill="1" applyBorder="1" applyAlignment="1">
      <alignment horizontal="center"/>
    </xf>
    <xf numFmtId="0" fontId="0" fillId="6" borderId="11" xfId="0" applyFill="1" applyBorder="1" applyAlignment="1">
      <alignment horizontal="center"/>
    </xf>
    <xf numFmtId="3" fontId="0" fillId="6" borderId="12" xfId="0" applyNumberFormat="1" applyFill="1" applyBorder="1" applyAlignment="1">
      <alignment horizontal="center"/>
    </xf>
    <xf numFmtId="3" fontId="13" fillId="6" borderId="12" xfId="0" applyNumberFormat="1" applyFont="1" applyFill="1" applyBorder="1" applyAlignment="1">
      <alignment horizontal="center"/>
    </xf>
    <xf numFmtId="0" fontId="0" fillId="6" borderId="20" xfId="0" applyFill="1" applyBorder="1" applyAlignment="1">
      <alignment horizontal="center"/>
    </xf>
    <xf numFmtId="3" fontId="0" fillId="6" borderId="21" xfId="0" applyNumberFormat="1"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0" fontId="0" fillId="6" borderId="9" xfId="0" applyFill="1" applyBorder="1" applyAlignment="1">
      <alignment horizontal="center"/>
    </xf>
    <xf numFmtId="0" fontId="0" fillId="6" borderId="16" xfId="0" applyFill="1" applyBorder="1" applyAlignment="1">
      <alignment horizontal="center"/>
    </xf>
    <xf numFmtId="0" fontId="0" fillId="6" borderId="10" xfId="0" applyFill="1" applyBorder="1" applyAlignment="1">
      <alignment horizontal="center"/>
    </xf>
    <xf numFmtId="0" fontId="30" fillId="6" borderId="0" xfId="0" applyFont="1" applyFill="1" applyBorder="1" applyAlignment="1">
      <alignment horizontal="right"/>
    </xf>
    <xf numFmtId="3" fontId="0" fillId="0" borderId="0" xfId="0" applyNumberFormat="1" applyBorder="1"/>
    <xf numFmtId="0" fontId="32" fillId="0" borderId="0" xfId="0" applyFont="1" applyAlignment="1">
      <alignment horizontal="center"/>
    </xf>
    <xf numFmtId="0" fontId="24" fillId="2" borderId="0" xfId="0" applyFont="1" applyFill="1" applyAlignment="1">
      <alignment horizontal="left"/>
    </xf>
    <xf numFmtId="0" fontId="3" fillId="2" borderId="0" xfId="0" applyFont="1" applyFill="1"/>
    <xf numFmtId="0" fontId="3" fillId="2" borderId="0" xfId="0" applyFont="1" applyFill="1" applyAlignment="1">
      <alignment vertical="center"/>
    </xf>
    <xf numFmtId="0" fontId="36" fillId="2" borderId="0" xfId="0" applyFont="1" applyFill="1" applyAlignment="1">
      <alignment vertical="center"/>
    </xf>
    <xf numFmtId="0" fontId="36" fillId="2" borderId="0" xfId="0" applyFont="1" applyFill="1"/>
    <xf numFmtId="3" fontId="23" fillId="0" borderId="4" xfId="0" applyNumberFormat="1" applyFont="1" applyFill="1" applyBorder="1" applyAlignment="1" applyProtection="1">
      <alignment horizontal="center" vertical="center"/>
      <protection locked="0"/>
    </xf>
    <xf numFmtId="0" fontId="36" fillId="2" borderId="1" xfId="0" applyFont="1" applyFill="1" applyBorder="1"/>
    <xf numFmtId="0" fontId="36" fillId="2" borderId="6" xfId="0" applyFont="1" applyFill="1" applyBorder="1"/>
    <xf numFmtId="0" fontId="36" fillId="2" borderId="5" xfId="0" applyFont="1" applyFill="1" applyBorder="1"/>
    <xf numFmtId="0" fontId="36" fillId="2" borderId="0" xfId="0" applyFont="1" applyFill="1" applyBorder="1"/>
    <xf numFmtId="3" fontId="23" fillId="0" borderId="4" xfId="0" applyNumberFormat="1" applyFont="1" applyFill="1" applyBorder="1" applyAlignment="1" applyProtection="1">
      <alignment horizontal="center"/>
      <protection locked="0"/>
    </xf>
    <xf numFmtId="3" fontId="36" fillId="2" borderId="0" xfId="0" applyNumberFormat="1" applyFont="1" applyFill="1" applyBorder="1"/>
    <xf numFmtId="9" fontId="23" fillId="0" borderId="4" xfId="0" applyNumberFormat="1" applyFont="1" applyFill="1" applyBorder="1" applyAlignment="1" applyProtection="1">
      <alignment horizontal="center"/>
      <protection locked="0"/>
    </xf>
    <xf numFmtId="0" fontId="23" fillId="4" borderId="4" xfId="0" applyFont="1" applyFill="1" applyBorder="1" applyAlignment="1" applyProtection="1">
      <alignment horizontal="center"/>
      <protection locked="0"/>
    </xf>
    <xf numFmtId="10" fontId="23" fillId="4" borderId="4" xfId="0" applyNumberFormat="1" applyFont="1" applyFill="1" applyBorder="1" applyAlignment="1" applyProtection="1">
      <alignment horizontal="center"/>
      <protection locked="0"/>
    </xf>
    <xf numFmtId="10" fontId="23" fillId="0" borderId="4" xfId="0" applyNumberFormat="1" applyFont="1" applyFill="1" applyBorder="1" applyAlignment="1" applyProtection="1">
      <alignment horizontal="center"/>
      <protection locked="0"/>
    </xf>
    <xf numFmtId="164" fontId="36" fillId="2" borderId="0" xfId="1" applyNumberFormat="1" applyFont="1" applyFill="1"/>
    <xf numFmtId="166" fontId="23" fillId="0" borderId="4" xfId="0" applyNumberFormat="1" applyFont="1" applyFill="1" applyBorder="1" applyAlignment="1" applyProtection="1">
      <alignment horizontal="center" vertical="center"/>
      <protection locked="0"/>
    </xf>
    <xf numFmtId="0" fontId="36" fillId="2" borderId="13" xfId="0" applyFont="1" applyFill="1" applyBorder="1" applyAlignment="1">
      <alignment vertical="center"/>
    </xf>
    <xf numFmtId="0" fontId="36" fillId="2" borderId="4" xfId="0" applyFont="1" applyFill="1" applyBorder="1"/>
    <xf numFmtId="0" fontId="36" fillId="2" borderId="5" xfId="0" applyFont="1" applyFill="1" applyBorder="1" applyAlignment="1">
      <alignment vertical="center"/>
    </xf>
    <xf numFmtId="0" fontId="37" fillId="2" borderId="0" xfId="0" applyFont="1" applyFill="1" applyBorder="1" applyAlignment="1">
      <alignment vertical="center"/>
    </xf>
    <xf numFmtId="3" fontId="4" fillId="0" borderId="0" xfId="0" applyNumberFormat="1" applyFont="1" applyFill="1" applyBorder="1"/>
    <xf numFmtId="0" fontId="4" fillId="0" borderId="0" xfId="0" applyFont="1" applyFill="1" applyBorder="1" applyAlignment="1">
      <alignment horizontal="right"/>
    </xf>
    <xf numFmtId="0" fontId="32" fillId="0" borderId="0" xfId="0" applyFont="1" applyFill="1" applyBorder="1" applyAlignment="1">
      <alignment horizontal="right"/>
    </xf>
    <xf numFmtId="166" fontId="36" fillId="2" borderId="4" xfId="0" applyNumberFormat="1" applyFont="1" applyFill="1" applyBorder="1"/>
    <xf numFmtId="166" fontId="23" fillId="2" borderId="4" xfId="0" applyNumberFormat="1" applyFont="1" applyFill="1" applyBorder="1"/>
    <xf numFmtId="0" fontId="37" fillId="2" borderId="13" xfId="0" applyFont="1" applyFill="1" applyBorder="1"/>
    <xf numFmtId="164" fontId="2" fillId="3" borderId="27" xfId="1" applyNumberFormat="1" applyFont="1" applyFill="1" applyBorder="1"/>
    <xf numFmtId="0" fontId="34" fillId="9" borderId="0" xfId="0" applyFont="1" applyFill="1" applyAlignment="1">
      <alignment vertical="center"/>
    </xf>
    <xf numFmtId="0" fontId="36" fillId="0" borderId="0" xfId="0" applyFont="1"/>
    <xf numFmtId="0" fontId="36" fillId="0" borderId="0" xfId="0" applyFont="1" applyBorder="1"/>
    <xf numFmtId="0" fontId="36" fillId="0" borderId="0" xfId="0" applyFont="1" applyFill="1" applyBorder="1"/>
    <xf numFmtId="9" fontId="36" fillId="0" borderId="0" xfId="1" applyFont="1" applyBorder="1"/>
    <xf numFmtId="3" fontId="36" fillId="0" borderId="0" xfId="0" applyNumberFormat="1" applyFont="1" applyBorder="1"/>
    <xf numFmtId="10" fontId="36" fillId="0" borderId="0" xfId="0" applyNumberFormat="1" applyFont="1" applyBorder="1"/>
    <xf numFmtId="0" fontId="0" fillId="0" borderId="0" xfId="0" applyFill="1" applyBorder="1"/>
    <xf numFmtId="0" fontId="36" fillId="0" borderId="0" xfId="0" applyFont="1" applyFill="1" applyBorder="1" applyAlignment="1">
      <alignment vertical="center"/>
    </xf>
    <xf numFmtId="0" fontId="38" fillId="0" borderId="0" xfId="0" applyFont="1" applyBorder="1"/>
    <xf numFmtId="0" fontId="34" fillId="0" borderId="0" xfId="0" applyFont="1" applyBorder="1"/>
    <xf numFmtId="166" fontId="36" fillId="0" borderId="0" xfId="0" applyNumberFormat="1" applyFont="1" applyBorder="1"/>
    <xf numFmtId="0" fontId="39" fillId="0" borderId="0" xfId="0" applyFont="1" applyBorder="1"/>
    <xf numFmtId="166" fontId="39" fillId="0" borderId="0" xfId="0" applyNumberFormat="1" applyFont="1" applyBorder="1"/>
    <xf numFmtId="0" fontId="36" fillId="0" borderId="28" xfId="0" applyFont="1" applyBorder="1"/>
    <xf numFmtId="166" fontId="36" fillId="0" borderId="28" xfId="0" applyNumberFormat="1" applyFont="1" applyBorder="1"/>
    <xf numFmtId="166" fontId="34" fillId="0" borderId="0" xfId="0" applyNumberFormat="1" applyFont="1" applyBorder="1"/>
    <xf numFmtId="0" fontId="39" fillId="0" borderId="0" xfId="0" applyFont="1" applyBorder="1" applyAlignment="1">
      <alignment horizontal="center"/>
    </xf>
    <xf numFmtId="166" fontId="36" fillId="0" borderId="0" xfId="0" applyNumberFormat="1" applyFont="1"/>
    <xf numFmtId="166" fontId="39" fillId="0" borderId="0" xfId="0" applyNumberFormat="1" applyFont="1"/>
    <xf numFmtId="166" fontId="39" fillId="0" borderId="0" xfId="0" applyNumberFormat="1" applyFont="1" applyBorder="1" applyAlignment="1">
      <alignment horizontal="center"/>
    </xf>
    <xf numFmtId="166" fontId="34" fillId="0" borderId="0" xfId="0" applyNumberFormat="1" applyFont="1"/>
    <xf numFmtId="166" fontId="39" fillId="0" borderId="0" xfId="0" applyNumberFormat="1" applyFont="1" applyAlignment="1">
      <alignment vertical="center"/>
    </xf>
    <xf numFmtId="0" fontId="40" fillId="0" borderId="0" xfId="0" applyFont="1" applyFill="1" applyBorder="1" applyAlignment="1">
      <alignment horizontal="left"/>
    </xf>
    <xf numFmtId="0" fontId="3" fillId="0" borderId="0" xfId="0" applyFont="1" applyBorder="1" applyAlignment="1">
      <alignment horizontal="left"/>
    </xf>
    <xf numFmtId="0" fontId="3" fillId="0" borderId="28" xfId="0" applyFont="1" applyBorder="1" applyAlignment="1">
      <alignment horizontal="left"/>
    </xf>
    <xf numFmtId="0" fontId="3" fillId="0" borderId="0" xfId="0" applyFont="1" applyBorder="1"/>
    <xf numFmtId="0" fontId="3" fillId="0" borderId="28" xfId="0" applyFont="1" applyBorder="1"/>
    <xf numFmtId="0" fontId="3" fillId="0" borderId="0" xfId="0" applyFont="1" applyFill="1" applyBorder="1"/>
    <xf numFmtId="0" fontId="3" fillId="0" borderId="28" xfId="0" applyFont="1" applyFill="1" applyBorder="1"/>
    <xf numFmtId="166" fontId="3" fillId="0" borderId="0" xfId="0" applyNumberFormat="1" applyFont="1" applyBorder="1"/>
    <xf numFmtId="166" fontId="3" fillId="0" borderId="28" xfId="0" applyNumberFormat="1" applyFont="1" applyBorder="1"/>
    <xf numFmtId="166" fontId="40" fillId="0" borderId="0" xfId="0" applyNumberFormat="1" applyFont="1" applyBorder="1"/>
    <xf numFmtId="3" fontId="34" fillId="0" borderId="0" xfId="0" applyNumberFormat="1" applyFont="1" applyBorder="1" applyAlignment="1">
      <alignment horizontal="right" vertical="center"/>
    </xf>
    <xf numFmtId="0" fontId="40" fillId="0" borderId="0" xfId="0" applyFont="1" applyAlignment="1">
      <alignment horizontal="left"/>
    </xf>
    <xf numFmtId="164" fontId="1" fillId="0" borderId="0" xfId="1" applyNumberFormat="1" applyFont="1" applyBorder="1"/>
    <xf numFmtId="164" fontId="39" fillId="0" borderId="0" xfId="1" applyNumberFormat="1" applyFont="1" applyBorder="1" applyAlignment="1">
      <alignment horizontal="center"/>
    </xf>
    <xf numFmtId="0" fontId="41" fillId="0" borderId="0" xfId="0" applyFont="1" applyBorder="1" applyAlignment="1">
      <alignment horizontal="center" vertical="center"/>
    </xf>
    <xf numFmtId="49" fontId="36" fillId="0" borderId="0" xfId="0" applyNumberFormat="1" applyFont="1"/>
    <xf numFmtId="0" fontId="36" fillId="0" borderId="0" xfId="0" applyFont="1" applyBorder="1" applyAlignment="1">
      <alignment vertical="top"/>
    </xf>
    <xf numFmtId="0" fontId="36" fillId="0" borderId="0" xfId="0" applyFont="1" applyBorder="1" applyProtection="1">
      <protection locked="0"/>
    </xf>
    <xf numFmtId="0" fontId="43" fillId="0" borderId="0" xfId="0" applyFont="1" applyBorder="1" applyProtection="1">
      <protection locked="0"/>
    </xf>
    <xf numFmtId="4" fontId="46" fillId="0" borderId="0" xfId="0" applyNumberFormat="1" applyFont="1" applyFill="1" applyAlignment="1">
      <alignment horizontal="center"/>
    </xf>
    <xf numFmtId="4" fontId="46" fillId="0" borderId="0" xfId="0" applyNumberFormat="1" applyFont="1" applyFill="1" applyAlignment="1">
      <alignment horizontal="right" indent="1"/>
    </xf>
    <xf numFmtId="2" fontId="46" fillId="0" borderId="0" xfId="0" applyNumberFormat="1" applyFont="1" applyFill="1" applyAlignment="1">
      <alignment horizontal="right" indent="1"/>
    </xf>
    <xf numFmtId="4" fontId="47" fillId="2" borderId="12" xfId="0" applyNumberFormat="1" applyFont="1" applyFill="1" applyBorder="1" applyAlignment="1">
      <alignment horizontal="right" indent="2"/>
    </xf>
    <xf numFmtId="4" fontId="46" fillId="2" borderId="12" xfId="0" applyNumberFormat="1" applyFont="1" applyFill="1" applyBorder="1" applyAlignment="1">
      <alignment horizontal="right" indent="2"/>
    </xf>
    <xf numFmtId="4" fontId="47" fillId="2" borderId="21" xfId="0" applyNumberFormat="1" applyFont="1" applyFill="1" applyBorder="1" applyAlignment="1">
      <alignment horizontal="right" indent="2"/>
    </xf>
    <xf numFmtId="4" fontId="8" fillId="2" borderId="10" xfId="0" applyNumberFormat="1" applyFont="1" applyFill="1" applyBorder="1" applyAlignment="1">
      <alignment horizontal="right" indent="2"/>
    </xf>
    <xf numFmtId="0" fontId="23" fillId="2" borderId="0" xfId="0" applyFont="1" applyFill="1"/>
    <xf numFmtId="164" fontId="23" fillId="0" borderId="4" xfId="0" applyNumberFormat="1" applyFont="1" applyFill="1" applyBorder="1" applyAlignment="1" applyProtection="1">
      <alignment horizontal="center"/>
      <protection locked="0"/>
    </xf>
    <xf numFmtId="164" fontId="23" fillId="0" borderId="4" xfId="1" applyNumberFormat="1" applyFont="1" applyFill="1" applyBorder="1" applyAlignment="1" applyProtection="1">
      <alignment horizontal="center"/>
      <protection locked="0"/>
    </xf>
    <xf numFmtId="0" fontId="36" fillId="0" borderId="0" xfId="0" applyFont="1" applyBorder="1" applyAlignment="1" applyProtection="1">
      <alignment vertical="top"/>
      <protection locked="0"/>
    </xf>
    <xf numFmtId="0" fontId="43" fillId="0" borderId="0" xfId="0" applyFont="1" applyBorder="1" applyAlignment="1" applyProtection="1">
      <alignment vertical="top"/>
      <protection locked="0"/>
    </xf>
    <xf numFmtId="0" fontId="37" fillId="2" borderId="0" xfId="0" applyFont="1" applyFill="1" applyBorder="1"/>
    <xf numFmtId="166" fontId="23" fillId="2" borderId="0" xfId="0" applyNumberFormat="1" applyFont="1" applyFill="1" applyBorder="1"/>
    <xf numFmtId="0" fontId="0" fillId="9" borderId="0" xfId="0" applyFill="1"/>
    <xf numFmtId="0" fontId="49" fillId="9" borderId="0" xfId="0" applyFont="1" applyFill="1"/>
    <xf numFmtId="0" fontId="36" fillId="0" borderId="0" xfId="0" applyFont="1" applyBorder="1" applyAlignment="1" applyProtection="1">
      <alignment horizontal="left" vertical="top" wrapText="1"/>
    </xf>
    <xf numFmtId="166" fontId="23" fillId="9" borderId="4" xfId="0" applyNumberFormat="1" applyFont="1" applyFill="1" applyBorder="1" applyAlignment="1" applyProtection="1">
      <alignment horizontal="center" vertical="center"/>
    </xf>
    <xf numFmtId="49" fontId="23" fillId="0" borderId="0" xfId="0" applyNumberFormat="1" applyFont="1" applyAlignment="1">
      <alignment horizontal="center"/>
    </xf>
    <xf numFmtId="164" fontId="0" fillId="0" borderId="0" xfId="1" applyNumberFormat="1" applyFont="1"/>
    <xf numFmtId="0" fontId="34" fillId="0" borderId="28" xfId="0" applyFont="1" applyBorder="1"/>
    <xf numFmtId="166" fontId="34" fillId="0" borderId="28" xfId="0" applyNumberFormat="1" applyFont="1" applyBorder="1"/>
    <xf numFmtId="3" fontId="36" fillId="0" borderId="0" xfId="0" applyNumberFormat="1" applyFont="1"/>
    <xf numFmtId="0" fontId="36" fillId="0" borderId="33" xfId="0" applyFont="1" applyBorder="1" applyAlignment="1" applyProtection="1">
      <alignment vertical="top"/>
      <protection locked="0"/>
    </xf>
    <xf numFmtId="0" fontId="36" fillId="0" borderId="32" xfId="0" applyFont="1" applyBorder="1" applyProtection="1">
      <protection locked="0"/>
    </xf>
    <xf numFmtId="0" fontId="36" fillId="0" borderId="33" xfId="0" applyFont="1" applyBorder="1" applyProtection="1">
      <protection locked="0"/>
    </xf>
    <xf numFmtId="0" fontId="36" fillId="0" borderId="34" xfId="0" applyFont="1" applyBorder="1" applyProtection="1">
      <protection locked="0"/>
    </xf>
    <xf numFmtId="0" fontId="36" fillId="0" borderId="35" xfId="0" applyFont="1" applyBorder="1" applyProtection="1">
      <protection locked="0"/>
    </xf>
    <xf numFmtId="0" fontId="36" fillId="0" borderId="36" xfId="0" applyFont="1" applyBorder="1" applyProtection="1">
      <protection locked="0"/>
    </xf>
    <xf numFmtId="0" fontId="36" fillId="0" borderId="37" xfId="0" applyFont="1" applyBorder="1" applyProtection="1">
      <protection locked="0"/>
    </xf>
    <xf numFmtId="0" fontId="36" fillId="0" borderId="28" xfId="0" applyFont="1" applyBorder="1" applyProtection="1">
      <protection locked="0"/>
    </xf>
    <xf numFmtId="0" fontId="36" fillId="0" borderId="38" xfId="0" applyFont="1" applyBorder="1" applyProtection="1">
      <protection locked="0"/>
    </xf>
    <xf numFmtId="0" fontId="43" fillId="0" borderId="0" xfId="0" applyFont="1" applyBorder="1" applyAlignment="1" applyProtection="1">
      <alignment horizontal="right"/>
      <protection locked="0"/>
    </xf>
    <xf numFmtId="49" fontId="42" fillId="0" borderId="0" xfId="0" applyNumberFormat="1" applyFont="1" applyBorder="1" applyAlignment="1">
      <alignment horizontal="center"/>
    </xf>
    <xf numFmtId="0" fontId="50" fillId="0" borderId="0" xfId="0" applyFont="1" applyBorder="1"/>
    <xf numFmtId="0" fontId="1" fillId="3" borderId="18" xfId="0" applyFont="1" applyFill="1" applyBorder="1"/>
    <xf numFmtId="164" fontId="0" fillId="2" borderId="0" xfId="0" applyNumberFormat="1" applyFill="1"/>
    <xf numFmtId="0" fontId="23" fillId="0" borderId="0" xfId="0" applyFont="1"/>
    <xf numFmtId="0" fontId="34" fillId="0" borderId="0" xfId="0" applyFont="1" applyBorder="1" applyAlignment="1">
      <alignment horizontal="center" vertical="center"/>
    </xf>
    <xf numFmtId="166" fontId="34" fillId="0" borderId="0" xfId="0" applyNumberFormat="1" applyFont="1" applyBorder="1" applyAlignment="1">
      <alignment horizontal="center" vertical="center"/>
    </xf>
    <xf numFmtId="3" fontId="1" fillId="10" borderId="15" xfId="0" applyNumberFormat="1" applyFont="1" applyFill="1" applyBorder="1"/>
    <xf numFmtId="9" fontId="3" fillId="2" borderId="0" xfId="1" applyFont="1" applyFill="1" applyBorder="1" applyAlignment="1">
      <alignment horizontal="left"/>
    </xf>
    <xf numFmtId="0" fontId="36" fillId="0" borderId="0" xfId="0" applyFont="1" applyAlignment="1">
      <alignment horizontal="center"/>
    </xf>
    <xf numFmtId="0" fontId="3" fillId="0" borderId="0" xfId="0" applyFont="1" applyBorder="1" applyAlignment="1">
      <alignment horizontal="center"/>
    </xf>
    <xf numFmtId="0" fontId="36" fillId="0" borderId="0" xfId="0" applyFont="1" applyBorder="1" applyAlignment="1">
      <alignment horizontal="center"/>
    </xf>
    <xf numFmtId="164" fontId="36" fillId="0" borderId="0" xfId="0" applyNumberFormat="1" applyFont="1" applyAlignment="1">
      <alignment horizontal="center"/>
    </xf>
    <xf numFmtId="10" fontId="0" fillId="2" borderId="0" xfId="1" applyNumberFormat="1" applyFont="1" applyFill="1"/>
    <xf numFmtId="0" fontId="0" fillId="10" borderId="14" xfId="0" applyFill="1" applyBorder="1"/>
    <xf numFmtId="0" fontId="3" fillId="2" borderId="0" xfId="0" applyFont="1" applyFill="1" applyBorder="1"/>
    <xf numFmtId="0" fontId="1" fillId="2" borderId="0" xfId="0" applyFont="1" applyFill="1" applyAlignment="1">
      <alignment horizontal="center" vertical="center"/>
    </xf>
    <xf numFmtId="3" fontId="1" fillId="10" borderId="4" xfId="0" applyNumberFormat="1" applyFont="1" applyFill="1" applyBorder="1"/>
    <xf numFmtId="164" fontId="1" fillId="10" borderId="4" xfId="1" applyNumberFormat="1" applyFont="1" applyFill="1" applyBorder="1"/>
    <xf numFmtId="164" fontId="1" fillId="10" borderId="40" xfId="1" applyNumberFormat="1" applyFont="1" applyFill="1" applyBorder="1"/>
    <xf numFmtId="0" fontId="36" fillId="0" borderId="33" xfId="0" applyFont="1" applyBorder="1"/>
    <xf numFmtId="164" fontId="36" fillId="0" borderId="28" xfId="1" applyNumberFormat="1" applyFont="1" applyBorder="1" applyAlignment="1">
      <alignment horizontal="center"/>
    </xf>
    <xf numFmtId="164" fontId="0" fillId="2" borderId="0" xfId="0" applyNumberFormat="1" applyFill="1" applyBorder="1"/>
    <xf numFmtId="0" fontId="23" fillId="10" borderId="13" xfId="0" applyFont="1" applyFill="1" applyBorder="1"/>
    <xf numFmtId="0" fontId="23" fillId="10" borderId="39" xfId="0" applyFont="1" applyFill="1" applyBorder="1"/>
    <xf numFmtId="0" fontId="3" fillId="0" borderId="0" xfId="0" applyFont="1" applyFill="1" applyBorder="1" applyAlignment="1">
      <alignment horizontal="left" vertical="center"/>
    </xf>
    <xf numFmtId="0" fontId="40" fillId="0" borderId="0" xfId="0" applyFont="1" applyFill="1" applyBorder="1" applyAlignment="1">
      <alignment horizontal="left" vertical="center"/>
    </xf>
    <xf numFmtId="0" fontId="34" fillId="0" borderId="0" xfId="0" applyFont="1" applyBorder="1" applyAlignment="1">
      <alignment horizontal="left" vertical="center"/>
    </xf>
    <xf numFmtId="3" fontId="0" fillId="2" borderId="0" xfId="0" applyNumberFormat="1" applyFill="1" applyBorder="1"/>
    <xf numFmtId="0" fontId="1" fillId="2" borderId="0" xfId="0" applyFont="1" applyFill="1" applyBorder="1" applyAlignment="1">
      <alignment horizontal="center" vertical="center"/>
    </xf>
    <xf numFmtId="9" fontId="1" fillId="2" borderId="0" xfId="0" applyNumberFormat="1" applyFont="1" applyFill="1" applyBorder="1" applyAlignment="1">
      <alignment horizontal="center"/>
    </xf>
    <xf numFmtId="0" fontId="1" fillId="2" borderId="0" xfId="0" applyFont="1" applyFill="1" applyBorder="1"/>
    <xf numFmtId="164" fontId="1" fillId="2" borderId="0" xfId="0" applyNumberFormat="1" applyFont="1" applyFill="1" applyBorder="1"/>
    <xf numFmtId="49" fontId="25" fillId="9" borderId="0" xfId="0" applyNumberFormat="1" applyFont="1" applyFill="1" applyBorder="1" applyAlignment="1" applyProtection="1">
      <alignment horizontal="left" vertical="center" wrapText="1"/>
      <protection locked="0"/>
    </xf>
    <xf numFmtId="9" fontId="0" fillId="0" borderId="0" xfId="0" applyNumberFormat="1"/>
    <xf numFmtId="166" fontId="0" fillId="0" borderId="0" xfId="0" applyNumberFormat="1"/>
    <xf numFmtId="164" fontId="36" fillId="0" borderId="0" xfId="0" applyNumberFormat="1" applyFont="1" applyBorder="1"/>
    <xf numFmtId="164" fontId="36" fillId="0" borderId="0" xfId="1" applyNumberFormat="1" applyFont="1"/>
    <xf numFmtId="0" fontId="3" fillId="0" borderId="0" xfId="0" applyFont="1"/>
    <xf numFmtId="0" fontId="55" fillId="0" borderId="0" xfId="0" applyFont="1"/>
    <xf numFmtId="10" fontId="0" fillId="0" borderId="0" xfId="0" applyNumberFormat="1"/>
    <xf numFmtId="0" fontId="1" fillId="0" borderId="0" xfId="0" applyFont="1"/>
    <xf numFmtId="0" fontId="0" fillId="0" borderId="0" xfId="0" applyAlignment="1">
      <alignment vertical="center"/>
    </xf>
    <xf numFmtId="3" fontId="1" fillId="0" borderId="0" xfId="0" applyNumberFormat="1" applyFont="1"/>
    <xf numFmtId="10" fontId="2" fillId="3" borderId="27" xfId="1" applyNumberFormat="1" applyFont="1" applyFill="1" applyBorder="1"/>
    <xf numFmtId="0" fontId="1" fillId="10" borderId="13" xfId="0" applyFont="1" applyFill="1" applyBorder="1"/>
    <xf numFmtId="10" fontId="1" fillId="10" borderId="15" xfId="0" applyNumberFormat="1" applyFont="1" applyFill="1" applyBorder="1"/>
    <xf numFmtId="0" fontId="36" fillId="0" borderId="32" xfId="0" applyFont="1" applyBorder="1"/>
    <xf numFmtId="0" fontId="36" fillId="0" borderId="34" xfId="0" applyFont="1" applyBorder="1"/>
    <xf numFmtId="0" fontId="36" fillId="0" borderId="35" xfId="0" applyFont="1" applyBorder="1"/>
    <xf numFmtId="0" fontId="36" fillId="0" borderId="36" xfId="0" applyFont="1" applyBorder="1"/>
    <xf numFmtId="0" fontId="36" fillId="0" borderId="37" xfId="0" applyFont="1" applyBorder="1"/>
    <xf numFmtId="0" fontId="36" fillId="0" borderId="38" xfId="0" applyFont="1" applyBorder="1"/>
    <xf numFmtId="3" fontId="36" fillId="0" borderId="0" xfId="0" applyNumberFormat="1" applyFont="1" applyBorder="1" applyAlignment="1">
      <alignment horizontal="center"/>
    </xf>
    <xf numFmtId="0" fontId="37" fillId="2" borderId="0" xfId="0" applyFont="1" applyFill="1" applyAlignment="1">
      <alignment vertical="center"/>
    </xf>
    <xf numFmtId="0" fontId="37" fillId="2" borderId="0" xfId="0" applyFont="1" applyFill="1"/>
    <xf numFmtId="0" fontId="56" fillId="2" borderId="0" xfId="0" applyFont="1" applyFill="1"/>
    <xf numFmtId="0" fontId="34" fillId="9" borderId="0" xfId="0" applyFont="1" applyFill="1" applyAlignment="1">
      <alignment horizontal="left" vertical="center" wrapText="1"/>
    </xf>
    <xf numFmtId="0" fontId="50" fillId="0" borderId="5" xfId="0" applyFont="1" applyFill="1" applyBorder="1" applyAlignment="1" applyProtection="1">
      <alignment horizontal="left" vertical="top" wrapText="1"/>
    </xf>
    <xf numFmtId="0" fontId="50" fillId="0" borderId="29" xfId="0" applyFont="1" applyFill="1" applyBorder="1" applyAlignment="1" applyProtection="1">
      <alignment horizontal="left" vertical="top" wrapText="1"/>
    </xf>
    <xf numFmtId="0" fontId="50" fillId="0" borderId="30" xfId="0" applyFont="1" applyFill="1" applyBorder="1" applyAlignment="1" applyProtection="1">
      <alignment horizontal="left" vertical="top" wrapText="1"/>
    </xf>
    <xf numFmtId="0" fontId="50" fillId="0" borderId="1"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0" fontId="50" fillId="0" borderId="31" xfId="0" applyFont="1" applyFill="1" applyBorder="1" applyAlignment="1" applyProtection="1">
      <alignment horizontal="left" vertical="top" wrapText="1"/>
    </xf>
    <xf numFmtId="0" fontId="50" fillId="0" borderId="6" xfId="0" applyFont="1" applyFill="1" applyBorder="1" applyAlignment="1" applyProtection="1">
      <alignment horizontal="left" vertical="top" wrapText="1"/>
    </xf>
    <xf numFmtId="0" fontId="50" fillId="0" borderId="2" xfId="0" applyFont="1" applyFill="1" applyBorder="1" applyAlignment="1" applyProtection="1">
      <alignment horizontal="left" vertical="top" wrapText="1"/>
    </xf>
    <xf numFmtId="0" fontId="50" fillId="0" borderId="3" xfId="0" applyFont="1" applyFill="1" applyBorder="1" applyAlignment="1" applyProtection="1">
      <alignment horizontal="left" vertical="top" wrapText="1"/>
    </xf>
    <xf numFmtId="0" fontId="36" fillId="0" borderId="5" xfId="0" applyFont="1" applyBorder="1" applyAlignment="1" applyProtection="1">
      <alignment horizontal="left" vertical="top" wrapText="1"/>
      <protection locked="0"/>
    </xf>
    <xf numFmtId="0" fontId="36" fillId="0" borderId="29" xfId="0" applyFont="1" applyBorder="1" applyAlignment="1" applyProtection="1">
      <alignment horizontal="left" vertical="top" wrapText="1"/>
      <protection locked="0"/>
    </xf>
    <xf numFmtId="0" fontId="36" fillId="0" borderId="30"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36" fillId="0" borderId="0" xfId="0" applyFont="1" applyBorder="1" applyAlignment="1" applyProtection="1">
      <alignment horizontal="left" vertical="top" wrapText="1"/>
      <protection locked="0"/>
    </xf>
    <xf numFmtId="0" fontId="36" fillId="0" borderId="31" xfId="0"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xf numFmtId="0" fontId="36" fillId="0" borderId="2" xfId="0" applyFont="1" applyBorder="1" applyAlignment="1" applyProtection="1">
      <alignment horizontal="left" vertical="top" wrapText="1"/>
      <protection locked="0"/>
    </xf>
    <xf numFmtId="0" fontId="36" fillId="0" borderId="3" xfId="0" applyFont="1" applyBorder="1" applyAlignment="1" applyProtection="1">
      <alignment horizontal="left" vertical="top" wrapText="1"/>
      <protection locked="0"/>
    </xf>
    <xf numFmtId="0" fontId="36" fillId="0" borderId="5" xfId="0" applyFont="1" applyFill="1" applyBorder="1" applyAlignment="1" applyProtection="1">
      <alignment horizontal="left" vertical="top" wrapText="1"/>
      <protection locked="0"/>
    </xf>
    <xf numFmtId="0" fontId="36" fillId="0" borderId="29" xfId="0" applyFont="1" applyFill="1" applyBorder="1" applyAlignment="1" applyProtection="1">
      <alignment horizontal="left" vertical="top" wrapText="1"/>
      <protection locked="0"/>
    </xf>
    <xf numFmtId="0" fontId="36" fillId="0" borderId="30" xfId="0" applyFont="1" applyFill="1" applyBorder="1" applyAlignment="1" applyProtection="1">
      <alignment horizontal="left" vertical="top" wrapText="1"/>
      <protection locked="0"/>
    </xf>
    <xf numFmtId="0" fontId="36" fillId="0" borderId="1"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vertical="top" wrapText="1"/>
      <protection locked="0"/>
    </xf>
    <xf numFmtId="0" fontId="36" fillId="0" borderId="31" xfId="0" applyFont="1" applyFill="1" applyBorder="1" applyAlignment="1" applyProtection="1">
      <alignment horizontal="left" vertical="top" wrapText="1"/>
      <protection locked="0"/>
    </xf>
    <xf numFmtId="0" fontId="36" fillId="0" borderId="6" xfId="0" applyFont="1" applyFill="1" applyBorder="1" applyAlignment="1" applyProtection="1">
      <alignment horizontal="left" vertical="top" wrapText="1"/>
      <protection locked="0"/>
    </xf>
    <xf numFmtId="0" fontId="36" fillId="0" borderId="2" xfId="0" applyFont="1" applyFill="1" applyBorder="1" applyAlignment="1" applyProtection="1">
      <alignment horizontal="left" vertical="top" wrapText="1"/>
      <protection locked="0"/>
    </xf>
    <xf numFmtId="0" fontId="36" fillId="0" borderId="3" xfId="0" applyFont="1" applyFill="1" applyBorder="1" applyAlignment="1" applyProtection="1">
      <alignment horizontal="left" vertical="top" wrapText="1"/>
      <protection locked="0"/>
    </xf>
    <xf numFmtId="49" fontId="25" fillId="4" borderId="13" xfId="0" applyNumberFormat="1" applyFont="1" applyFill="1" applyBorder="1" applyAlignment="1" applyProtection="1">
      <alignment horizontal="left" vertical="center" wrapText="1"/>
      <protection locked="0"/>
    </xf>
    <xf numFmtId="49" fontId="25" fillId="4" borderId="14" xfId="0" applyNumberFormat="1" applyFont="1" applyFill="1" applyBorder="1" applyAlignment="1" applyProtection="1">
      <alignment horizontal="left" vertical="center" wrapText="1"/>
      <protection locked="0"/>
    </xf>
    <xf numFmtId="49" fontId="25" fillId="4" borderId="15" xfId="0" applyNumberFormat="1" applyFont="1" applyFill="1" applyBorder="1" applyAlignment="1" applyProtection="1">
      <alignment horizontal="left" vertical="center" wrapText="1"/>
      <protection locked="0"/>
    </xf>
    <xf numFmtId="49" fontId="48" fillId="0" borderId="0" xfId="0" applyNumberFormat="1" applyFont="1" applyBorder="1" applyAlignment="1">
      <alignment horizontal="left"/>
    </xf>
    <xf numFmtId="0" fontId="36" fillId="0" borderId="32" xfId="0" applyFont="1" applyBorder="1" applyAlignment="1" applyProtection="1">
      <alignment horizontal="left" vertical="top" wrapText="1"/>
    </xf>
    <xf numFmtId="0" fontId="36" fillId="0" borderId="33" xfId="0" applyFont="1" applyBorder="1" applyAlignment="1" applyProtection="1">
      <alignment horizontal="left" vertical="top" wrapText="1"/>
    </xf>
    <xf numFmtId="0" fontId="36" fillId="0" borderId="34" xfId="0" applyFont="1" applyBorder="1" applyAlignment="1" applyProtection="1">
      <alignment horizontal="left" vertical="top" wrapText="1"/>
    </xf>
    <xf numFmtId="0" fontId="36" fillId="0" borderId="35" xfId="0" applyFont="1" applyBorder="1" applyAlignment="1" applyProtection="1">
      <alignment horizontal="left" vertical="top" wrapText="1"/>
    </xf>
    <xf numFmtId="0" fontId="36" fillId="0" borderId="0" xfId="0" applyFont="1" applyBorder="1" applyAlignment="1" applyProtection="1">
      <alignment horizontal="left" vertical="top" wrapText="1"/>
    </xf>
    <xf numFmtId="0" fontId="36" fillId="0" borderId="36" xfId="0" applyFont="1" applyBorder="1" applyAlignment="1" applyProtection="1">
      <alignment horizontal="left" vertical="top" wrapText="1"/>
    </xf>
    <xf numFmtId="0" fontId="36" fillId="0" borderId="37" xfId="0" applyFont="1" applyBorder="1" applyAlignment="1" applyProtection="1">
      <alignment horizontal="left" vertical="top" wrapText="1"/>
    </xf>
    <xf numFmtId="0" fontId="36" fillId="0" borderId="28" xfId="0" applyFont="1" applyBorder="1" applyAlignment="1" applyProtection="1">
      <alignment horizontal="left" vertical="top" wrapText="1"/>
    </xf>
    <xf numFmtId="0" fontId="36" fillId="0" borderId="38" xfId="0" applyFont="1" applyBorder="1" applyAlignment="1" applyProtection="1">
      <alignment horizontal="left" vertical="top" wrapText="1"/>
    </xf>
    <xf numFmtId="0" fontId="3" fillId="0" borderId="0" xfId="0" applyFont="1" applyFill="1" applyBorder="1" applyAlignment="1">
      <alignment horizontal="left" vertical="center"/>
    </xf>
    <xf numFmtId="0" fontId="36" fillId="0" borderId="28" xfId="0" applyFont="1" applyFill="1" applyBorder="1" applyAlignment="1">
      <alignment horizontal="left"/>
    </xf>
    <xf numFmtId="0" fontId="34" fillId="0" borderId="28" xfId="0" applyFont="1" applyFill="1" applyBorder="1" applyAlignment="1">
      <alignment horizontal="left"/>
    </xf>
    <xf numFmtId="0" fontId="34" fillId="0" borderId="0" xfId="0" applyFont="1" applyBorder="1" applyAlignment="1">
      <alignment horizontal="left" vertical="center"/>
    </xf>
    <xf numFmtId="0" fontId="40" fillId="0" borderId="0" xfId="0" applyFont="1" applyFill="1" applyBorder="1" applyAlignment="1">
      <alignment horizontal="left" vertical="center"/>
    </xf>
    <xf numFmtId="0" fontId="0" fillId="0" borderId="4" xfId="0" applyBorder="1" applyAlignment="1">
      <alignment horizontal="center" vertical="center"/>
    </xf>
    <xf numFmtId="0" fontId="35" fillId="0" borderId="0" xfId="0" applyFont="1" applyAlignment="1">
      <alignment horizontal="left" vertical="center" wrapText="1"/>
    </xf>
    <xf numFmtId="0" fontId="33" fillId="0" borderId="0" xfId="0" applyFont="1" applyAlignment="1">
      <alignment horizontal="left"/>
    </xf>
    <xf numFmtId="0" fontId="26" fillId="2" borderId="23" xfId="0" applyFont="1" applyFill="1" applyBorder="1" applyAlignment="1">
      <alignment horizontal="center"/>
    </xf>
    <xf numFmtId="0" fontId="27" fillId="2" borderId="24" xfId="0" applyFont="1" applyFill="1" applyBorder="1" applyAlignment="1">
      <alignment horizontal="center"/>
    </xf>
    <xf numFmtId="0" fontId="27" fillId="2" borderId="25" xfId="0" applyFont="1" applyFill="1" applyBorder="1" applyAlignment="1">
      <alignment horizontal="center"/>
    </xf>
    <xf numFmtId="3" fontId="20" fillId="2" borderId="7" xfId="0" applyNumberFormat="1" applyFont="1" applyFill="1" applyBorder="1" applyAlignment="1">
      <alignment horizontal="center"/>
    </xf>
    <xf numFmtId="0" fontId="19" fillId="0" borderId="8" xfId="0" applyFont="1" applyBorder="1" applyAlignment="1">
      <alignment horizontal="center"/>
    </xf>
  </cellXfs>
  <cellStyles count="15">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Normal" xfId="0" builtinId="0"/>
    <cellStyle name="Porcentaje" xfId="1" builtinId="5"/>
  </cellStyles>
  <dxfs count="0"/>
  <tableStyles count="0" defaultTableStyle="TableStyleMedium9" defaultPivotStyle="PivotStyleMedium4"/>
  <colors>
    <mruColors>
      <color rgb="FFB9AC71"/>
      <color rgb="FFC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inakiunsain.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inakiunsain.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inakiunsain.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inakiunsain.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0</xdr:rowOff>
    </xdr:from>
    <xdr:to>
      <xdr:col>2</xdr:col>
      <xdr:colOff>266160</xdr:colOff>
      <xdr:row>1</xdr:row>
      <xdr:rowOff>101600</xdr:rowOff>
    </xdr:to>
    <xdr:pic>
      <xdr:nvPicPr>
        <xdr:cNvPr id="3" name="Imagen 2">
          <a:hlinkClick xmlns:r="http://schemas.openxmlformats.org/officeDocument/2006/relationships" r:id="rId1"/>
          <a:extLst>
            <a:ext uri="{FF2B5EF4-FFF2-40B4-BE49-F238E27FC236}">
              <a16:creationId xmlns:a16="http://schemas.microsoft.com/office/drawing/2014/main" id="{1094207E-1D76-5C46-98E7-2247D0634E2A}"/>
            </a:ext>
          </a:extLst>
        </xdr:cNvPr>
        <xdr:cNvPicPr>
          <a:picLocks noChangeAspect="1"/>
        </xdr:cNvPicPr>
      </xdr:nvPicPr>
      <xdr:blipFill>
        <a:blip xmlns:r="http://schemas.openxmlformats.org/officeDocument/2006/relationships" r:embed="rId2"/>
        <a:stretch>
          <a:fillRect/>
        </a:stretch>
      </xdr:blipFill>
      <xdr:spPr>
        <a:xfrm>
          <a:off x="165100" y="0"/>
          <a:ext cx="3441160" cy="1714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165100</xdr:colOff>
      <xdr:row>0</xdr:row>
      <xdr:rowOff>0</xdr:rowOff>
    </xdr:from>
    <xdr:to>
      <xdr:col>2</xdr:col>
      <xdr:colOff>215360</xdr:colOff>
      <xdr:row>0</xdr:row>
      <xdr:rowOff>1714500</xdr:rowOff>
    </xdr:to>
    <xdr:pic>
      <xdr:nvPicPr>
        <xdr:cNvPr id="3" name="Imagen 2">
          <a:hlinkClick xmlns:r="http://schemas.openxmlformats.org/officeDocument/2006/relationships" r:id="rId1"/>
          <a:extLst>
            <a:ext uri="{FF2B5EF4-FFF2-40B4-BE49-F238E27FC236}">
              <a16:creationId xmlns:a16="http://schemas.microsoft.com/office/drawing/2014/main" id="{7866A4D3-2094-EA49-BA5F-A5E4D6DCE8BA}"/>
            </a:ext>
          </a:extLst>
        </xdr:cNvPr>
        <xdr:cNvPicPr>
          <a:picLocks noChangeAspect="1"/>
        </xdr:cNvPicPr>
      </xdr:nvPicPr>
      <xdr:blipFill>
        <a:blip xmlns:r="http://schemas.openxmlformats.org/officeDocument/2006/relationships" r:embed="rId2"/>
        <a:stretch>
          <a:fillRect/>
        </a:stretch>
      </xdr:blipFill>
      <xdr:spPr>
        <a:xfrm>
          <a:off x="165100" y="0"/>
          <a:ext cx="3441160" cy="1714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311300</xdr:colOff>
      <xdr:row>0</xdr:row>
      <xdr:rowOff>144318</xdr:rowOff>
    </xdr:from>
    <xdr:to>
      <xdr:col>6</xdr:col>
      <xdr:colOff>471439</xdr:colOff>
      <xdr:row>8</xdr:row>
      <xdr:rowOff>83902</xdr:rowOff>
    </xdr:to>
    <xdr:pic>
      <xdr:nvPicPr>
        <xdr:cNvPr id="2" name="Imagen 1">
          <a:hlinkClick xmlns:r="http://schemas.openxmlformats.org/officeDocument/2006/relationships" r:id="rId1"/>
          <a:extLst>
            <a:ext uri="{FF2B5EF4-FFF2-40B4-BE49-F238E27FC236}">
              <a16:creationId xmlns:a16="http://schemas.microsoft.com/office/drawing/2014/main" id="{55066AA4-B193-6448-9D87-DB392AC8A8EA}"/>
            </a:ext>
          </a:extLst>
        </xdr:cNvPr>
        <xdr:cNvPicPr>
          <a:picLocks noChangeAspect="1"/>
        </xdr:cNvPicPr>
      </xdr:nvPicPr>
      <xdr:blipFill>
        <a:blip xmlns:r="http://schemas.openxmlformats.org/officeDocument/2006/relationships" r:embed="rId2"/>
        <a:stretch>
          <a:fillRect/>
        </a:stretch>
      </xdr:blipFill>
      <xdr:spPr>
        <a:xfrm>
          <a:off x="1715997" y="144318"/>
          <a:ext cx="3604533" cy="17654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165203</xdr:colOff>
      <xdr:row>0</xdr:row>
      <xdr:rowOff>0</xdr:rowOff>
    </xdr:from>
    <xdr:to>
      <xdr:col>2</xdr:col>
      <xdr:colOff>541303</xdr:colOff>
      <xdr:row>0</xdr:row>
      <xdr:rowOff>1527875</xdr:rowOff>
    </xdr:to>
    <xdr:pic>
      <xdr:nvPicPr>
        <xdr:cNvPr id="3" name="Imagen 2">
          <a:hlinkClick xmlns:r="http://schemas.openxmlformats.org/officeDocument/2006/relationships" r:id="rId1"/>
          <a:extLst>
            <a:ext uri="{FF2B5EF4-FFF2-40B4-BE49-F238E27FC236}">
              <a16:creationId xmlns:a16="http://schemas.microsoft.com/office/drawing/2014/main" id="{03EE4108-0164-E54D-913C-0D349E93BC37}"/>
            </a:ext>
          </a:extLst>
        </xdr:cNvPr>
        <xdr:cNvPicPr>
          <a:picLocks noChangeAspect="1"/>
        </xdr:cNvPicPr>
      </xdr:nvPicPr>
      <xdr:blipFill>
        <a:blip xmlns:r="http://schemas.openxmlformats.org/officeDocument/2006/relationships" r:embed="rId2"/>
        <a:stretch>
          <a:fillRect/>
        </a:stretch>
      </xdr:blipFill>
      <xdr:spPr>
        <a:xfrm>
          <a:off x="165203" y="0"/>
          <a:ext cx="3066585" cy="15278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7"/>
  <sheetViews>
    <sheetView tabSelected="1" workbookViewId="0"/>
  </sheetViews>
  <sheetFormatPr baseColWidth="10" defaultColWidth="11" defaultRowHeight="14"/>
  <cols>
    <col min="1" max="1" width="19.3984375" style="170" customWidth="1"/>
    <col min="2" max="2" width="33.19921875" style="170" customWidth="1"/>
    <col min="3" max="3" width="11" style="170"/>
    <col min="4" max="4" width="16.3984375" style="170" customWidth="1"/>
    <col min="5" max="16384" width="11" style="170"/>
  </cols>
  <sheetData>
    <row r="1" spans="1:12" ht="127" customHeight="1">
      <c r="D1" s="246" t="s">
        <v>49</v>
      </c>
      <c r="E1" s="246"/>
      <c r="F1" s="114"/>
      <c r="G1" s="114"/>
    </row>
    <row r="2" spans="1:12" ht="15" customHeight="1"/>
    <row r="3" spans="1:12" ht="26">
      <c r="A3" s="171" t="s">
        <v>144</v>
      </c>
    </row>
    <row r="6" spans="1:12" ht="15" customHeight="1">
      <c r="A6" s="247" t="s">
        <v>202</v>
      </c>
      <c r="B6" s="248"/>
      <c r="C6" s="248"/>
      <c r="D6" s="248"/>
      <c r="E6" s="248"/>
      <c r="F6" s="248"/>
      <c r="G6" s="248"/>
      <c r="H6" s="248"/>
      <c r="I6" s="248"/>
      <c r="J6" s="248"/>
      <c r="K6" s="248"/>
      <c r="L6" s="249"/>
    </row>
    <row r="7" spans="1:12">
      <c r="A7" s="250"/>
      <c r="B7" s="251"/>
      <c r="C7" s="251"/>
      <c r="D7" s="251"/>
      <c r="E7" s="251"/>
      <c r="F7" s="251"/>
      <c r="G7" s="251"/>
      <c r="H7" s="251"/>
      <c r="I7" s="251"/>
      <c r="J7" s="251"/>
      <c r="K7" s="251"/>
      <c r="L7" s="252"/>
    </row>
    <row r="8" spans="1:12">
      <c r="A8" s="250"/>
      <c r="B8" s="251"/>
      <c r="C8" s="251"/>
      <c r="D8" s="251"/>
      <c r="E8" s="251"/>
      <c r="F8" s="251"/>
      <c r="G8" s="251"/>
      <c r="H8" s="251"/>
      <c r="I8" s="251"/>
      <c r="J8" s="251"/>
      <c r="K8" s="251"/>
      <c r="L8" s="252"/>
    </row>
    <row r="9" spans="1:12">
      <c r="A9" s="250"/>
      <c r="B9" s="251"/>
      <c r="C9" s="251"/>
      <c r="D9" s="251"/>
      <c r="E9" s="251"/>
      <c r="F9" s="251"/>
      <c r="G9" s="251"/>
      <c r="H9" s="251"/>
      <c r="I9" s="251"/>
      <c r="J9" s="251"/>
      <c r="K9" s="251"/>
      <c r="L9" s="252"/>
    </row>
    <row r="10" spans="1:12">
      <c r="A10" s="250"/>
      <c r="B10" s="251"/>
      <c r="C10" s="251"/>
      <c r="D10" s="251"/>
      <c r="E10" s="251"/>
      <c r="F10" s="251"/>
      <c r="G10" s="251"/>
      <c r="H10" s="251"/>
      <c r="I10" s="251"/>
      <c r="J10" s="251"/>
      <c r="K10" s="251"/>
      <c r="L10" s="252"/>
    </row>
    <row r="11" spans="1:12">
      <c r="A11" s="250"/>
      <c r="B11" s="251"/>
      <c r="C11" s="251"/>
      <c r="D11" s="251"/>
      <c r="E11" s="251"/>
      <c r="F11" s="251"/>
      <c r="G11" s="251"/>
      <c r="H11" s="251"/>
      <c r="I11" s="251"/>
      <c r="J11" s="251"/>
      <c r="K11" s="251"/>
      <c r="L11" s="252"/>
    </row>
    <row r="12" spans="1:12">
      <c r="A12" s="250"/>
      <c r="B12" s="251"/>
      <c r="C12" s="251"/>
      <c r="D12" s="251"/>
      <c r="E12" s="251"/>
      <c r="F12" s="251"/>
      <c r="G12" s="251"/>
      <c r="H12" s="251"/>
      <c r="I12" s="251"/>
      <c r="J12" s="251"/>
      <c r="K12" s="251"/>
      <c r="L12" s="252"/>
    </row>
    <row r="13" spans="1:12">
      <c r="A13" s="250"/>
      <c r="B13" s="251"/>
      <c r="C13" s="251"/>
      <c r="D13" s="251"/>
      <c r="E13" s="251"/>
      <c r="F13" s="251"/>
      <c r="G13" s="251"/>
      <c r="H13" s="251"/>
      <c r="I13" s="251"/>
      <c r="J13" s="251"/>
      <c r="K13" s="251"/>
      <c r="L13" s="252"/>
    </row>
    <row r="14" spans="1:12">
      <c r="A14" s="250"/>
      <c r="B14" s="251"/>
      <c r="C14" s="251"/>
      <c r="D14" s="251"/>
      <c r="E14" s="251"/>
      <c r="F14" s="251"/>
      <c r="G14" s="251"/>
      <c r="H14" s="251"/>
      <c r="I14" s="251"/>
      <c r="J14" s="251"/>
      <c r="K14" s="251"/>
      <c r="L14" s="252"/>
    </row>
    <row r="15" spans="1:12">
      <c r="A15" s="250"/>
      <c r="B15" s="251"/>
      <c r="C15" s="251"/>
      <c r="D15" s="251"/>
      <c r="E15" s="251"/>
      <c r="F15" s="251"/>
      <c r="G15" s="251"/>
      <c r="H15" s="251"/>
      <c r="I15" s="251"/>
      <c r="J15" s="251"/>
      <c r="K15" s="251"/>
      <c r="L15" s="252"/>
    </row>
    <row r="16" spans="1:12">
      <c r="A16" s="250"/>
      <c r="B16" s="251"/>
      <c r="C16" s="251"/>
      <c r="D16" s="251"/>
      <c r="E16" s="251"/>
      <c r="F16" s="251"/>
      <c r="G16" s="251"/>
      <c r="H16" s="251"/>
      <c r="I16" s="251"/>
      <c r="J16" s="251"/>
      <c r="K16" s="251"/>
      <c r="L16" s="252"/>
    </row>
    <row r="17" spans="1:12">
      <c r="A17" s="250"/>
      <c r="B17" s="251"/>
      <c r="C17" s="251"/>
      <c r="D17" s="251"/>
      <c r="E17" s="251"/>
      <c r="F17" s="251"/>
      <c r="G17" s="251"/>
      <c r="H17" s="251"/>
      <c r="I17" s="251"/>
      <c r="J17" s="251"/>
      <c r="K17" s="251"/>
      <c r="L17" s="252"/>
    </row>
    <row r="18" spans="1:12">
      <c r="A18" s="250"/>
      <c r="B18" s="251"/>
      <c r="C18" s="251"/>
      <c r="D18" s="251"/>
      <c r="E18" s="251"/>
      <c r="F18" s="251"/>
      <c r="G18" s="251"/>
      <c r="H18" s="251"/>
      <c r="I18" s="251"/>
      <c r="J18" s="251"/>
      <c r="K18" s="251"/>
      <c r="L18" s="252"/>
    </row>
    <row r="19" spans="1:12">
      <c r="A19" s="250"/>
      <c r="B19" s="251"/>
      <c r="C19" s="251"/>
      <c r="D19" s="251"/>
      <c r="E19" s="251"/>
      <c r="F19" s="251"/>
      <c r="G19" s="251"/>
      <c r="H19" s="251"/>
      <c r="I19" s="251"/>
      <c r="J19" s="251"/>
      <c r="K19" s="251"/>
      <c r="L19" s="252"/>
    </row>
    <row r="20" spans="1:12">
      <c r="A20" s="250"/>
      <c r="B20" s="251"/>
      <c r="C20" s="251"/>
      <c r="D20" s="251"/>
      <c r="E20" s="251"/>
      <c r="F20" s="251"/>
      <c r="G20" s="251"/>
      <c r="H20" s="251"/>
      <c r="I20" s="251"/>
      <c r="J20" s="251"/>
      <c r="K20" s="251"/>
      <c r="L20" s="252"/>
    </row>
    <row r="21" spans="1:12">
      <c r="A21" s="250"/>
      <c r="B21" s="251"/>
      <c r="C21" s="251"/>
      <c r="D21" s="251"/>
      <c r="E21" s="251"/>
      <c r="F21" s="251"/>
      <c r="G21" s="251"/>
      <c r="H21" s="251"/>
      <c r="I21" s="251"/>
      <c r="J21" s="251"/>
      <c r="K21" s="251"/>
      <c r="L21" s="252"/>
    </row>
    <row r="22" spans="1:12">
      <c r="A22" s="250"/>
      <c r="B22" s="251"/>
      <c r="C22" s="251"/>
      <c r="D22" s="251"/>
      <c r="E22" s="251"/>
      <c r="F22" s="251"/>
      <c r="G22" s="251"/>
      <c r="H22" s="251"/>
      <c r="I22" s="251"/>
      <c r="J22" s="251"/>
      <c r="K22" s="251"/>
      <c r="L22" s="252"/>
    </row>
    <row r="23" spans="1:12">
      <c r="A23" s="250"/>
      <c r="B23" s="251"/>
      <c r="C23" s="251"/>
      <c r="D23" s="251"/>
      <c r="E23" s="251"/>
      <c r="F23" s="251"/>
      <c r="G23" s="251"/>
      <c r="H23" s="251"/>
      <c r="I23" s="251"/>
      <c r="J23" s="251"/>
      <c r="K23" s="251"/>
      <c r="L23" s="252"/>
    </row>
    <row r="24" spans="1:12">
      <c r="A24" s="250"/>
      <c r="B24" s="251"/>
      <c r="C24" s="251"/>
      <c r="D24" s="251"/>
      <c r="E24" s="251"/>
      <c r="F24" s="251"/>
      <c r="G24" s="251"/>
      <c r="H24" s="251"/>
      <c r="I24" s="251"/>
      <c r="J24" s="251"/>
      <c r="K24" s="251"/>
      <c r="L24" s="252"/>
    </row>
    <row r="25" spans="1:12">
      <c r="A25" s="250"/>
      <c r="B25" s="251"/>
      <c r="C25" s="251"/>
      <c r="D25" s="251"/>
      <c r="E25" s="251"/>
      <c r="F25" s="251"/>
      <c r="G25" s="251"/>
      <c r="H25" s="251"/>
      <c r="I25" s="251"/>
      <c r="J25" s="251"/>
      <c r="K25" s="251"/>
      <c r="L25" s="252"/>
    </row>
    <row r="26" spans="1:12">
      <c r="A26" s="250"/>
      <c r="B26" s="251"/>
      <c r="C26" s="251"/>
      <c r="D26" s="251"/>
      <c r="E26" s="251"/>
      <c r="F26" s="251"/>
      <c r="G26" s="251"/>
      <c r="H26" s="251"/>
      <c r="I26" s="251"/>
      <c r="J26" s="251"/>
      <c r="K26" s="251"/>
      <c r="L26" s="252"/>
    </row>
    <row r="27" spans="1:12">
      <c r="A27" s="253"/>
      <c r="B27" s="254"/>
      <c r="C27" s="254"/>
      <c r="D27" s="254"/>
      <c r="E27" s="254"/>
      <c r="F27" s="254"/>
      <c r="G27" s="254"/>
      <c r="H27" s="254"/>
      <c r="I27" s="254"/>
      <c r="J27" s="254"/>
      <c r="K27" s="254"/>
      <c r="L27" s="255"/>
    </row>
  </sheetData>
  <sheetProtection algorithmName="SHA-512" hashValue="7ryUU76lLDPh0H8bcZWgtQucSMuTb4FZBjHGn0bxshnNVFCdM0Pssla9RueZQwk4U0SoZ5Nh/xqJDyV8KlCPUw==" saltValue="pZOsfdQR88UR4/zBtJR3kQ==" spinCount="100000" sheet="1" objects="1" scenarios="1"/>
  <mergeCells count="2">
    <mergeCell ref="D1:E1"/>
    <mergeCell ref="A6:L2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O83"/>
  <sheetViews>
    <sheetView workbookViewId="0">
      <selection activeCell="B60" sqref="B60:H83"/>
    </sheetView>
  </sheetViews>
  <sheetFormatPr baseColWidth="10" defaultColWidth="10.796875" defaultRowHeight="14"/>
  <cols>
    <col min="1" max="1" width="5.3984375" style="2" customWidth="1"/>
    <col min="2" max="2" width="48" style="2" customWidth="1"/>
    <col min="3" max="3" width="15.19921875" style="2" customWidth="1"/>
    <col min="4" max="4" width="14.59765625" style="2" customWidth="1"/>
    <col min="5" max="5" width="38.19921875" style="2" customWidth="1"/>
    <col min="6" max="6" width="10" style="2" customWidth="1"/>
    <col min="7" max="7" width="8" style="2" customWidth="1"/>
    <col min="8" max="8" width="16" style="2" customWidth="1"/>
    <col min="9" max="9" width="35.59765625" style="2" customWidth="1"/>
    <col min="10" max="10" width="8.3984375" style="2" customWidth="1"/>
    <col min="11" max="16384" width="10.796875" style="2"/>
  </cols>
  <sheetData>
    <row r="1" spans="1:15" ht="140" customHeight="1">
      <c r="D1" s="246" t="s">
        <v>49</v>
      </c>
      <c r="E1" s="246"/>
      <c r="F1" s="114"/>
      <c r="G1" s="114"/>
    </row>
    <row r="2" spans="1:15" ht="24">
      <c r="B2" s="7" t="s">
        <v>39</v>
      </c>
    </row>
    <row r="3" spans="1:15" ht="24">
      <c r="B3" s="7"/>
    </row>
    <row r="4" spans="1:15" ht="21">
      <c r="B4" s="245" t="s">
        <v>203</v>
      </c>
    </row>
    <row r="5" spans="1:15" ht="19" customHeight="1">
      <c r="B5" s="7"/>
    </row>
    <row r="6" spans="1:15" ht="24">
      <c r="B6" s="85" t="s">
        <v>57</v>
      </c>
      <c r="C6" s="274"/>
      <c r="D6" s="275"/>
      <c r="E6" s="275"/>
      <c r="F6" s="276"/>
    </row>
    <row r="7" spans="1:15" ht="24">
      <c r="B7" s="85" t="s">
        <v>58</v>
      </c>
      <c r="C7" s="274"/>
      <c r="D7" s="275"/>
      <c r="E7" s="275"/>
      <c r="F7" s="276"/>
    </row>
    <row r="8" spans="1:15" ht="24">
      <c r="B8" s="85"/>
      <c r="C8" s="222"/>
      <c r="D8" s="222"/>
      <c r="E8" s="222"/>
      <c r="F8" s="222"/>
    </row>
    <row r="9" spans="1:15" ht="24">
      <c r="B9" s="85" t="s">
        <v>51</v>
      </c>
      <c r="E9" s="85" t="s">
        <v>67</v>
      </c>
      <c r="I9" s="85" t="s">
        <v>170</v>
      </c>
    </row>
    <row r="10" spans="1:15" ht="16">
      <c r="B10" s="105" t="s">
        <v>52</v>
      </c>
      <c r="C10" s="90"/>
      <c r="D10" s="2" t="s">
        <v>68</v>
      </c>
      <c r="E10" s="243" t="s">
        <v>72</v>
      </c>
      <c r="F10" s="6"/>
      <c r="G10" s="6"/>
      <c r="H10" s="88"/>
    </row>
    <row r="11" spans="1:15" ht="16">
      <c r="B11" s="91" t="s">
        <v>53</v>
      </c>
      <c r="C11" s="90"/>
      <c r="D11" s="2" t="s">
        <v>68</v>
      </c>
      <c r="E11" s="103" t="s">
        <v>140</v>
      </c>
      <c r="F11" s="90"/>
      <c r="G11" s="87" t="s">
        <v>206</v>
      </c>
      <c r="H11" s="89"/>
      <c r="I11" s="88"/>
      <c r="J11" s="205" t="s">
        <v>179</v>
      </c>
      <c r="K11" s="205" t="s">
        <v>96</v>
      </c>
      <c r="L11" s="205" t="s">
        <v>101</v>
      </c>
      <c r="M11" s="205" t="s">
        <v>102</v>
      </c>
      <c r="N11" s="205" t="s">
        <v>103</v>
      </c>
    </row>
    <row r="12" spans="1:15" s="6" customFormat="1" ht="16">
      <c r="B12" s="91" t="s">
        <v>20</v>
      </c>
      <c r="C12" s="98"/>
      <c r="D12" s="2" t="s">
        <v>69</v>
      </c>
      <c r="E12" s="104" t="s">
        <v>207</v>
      </c>
      <c r="F12" s="164"/>
      <c r="G12" s="86" t="s">
        <v>135</v>
      </c>
      <c r="H12" s="89"/>
      <c r="I12" s="212" t="s">
        <v>175</v>
      </c>
      <c r="J12" s="206">
        <f>+Informe!AJ17</f>
        <v>0</v>
      </c>
      <c r="K12" s="196">
        <f>+Informe!AK17</f>
        <v>0</v>
      </c>
      <c r="L12" s="196">
        <f>+Informe!AL17</f>
        <v>0</v>
      </c>
      <c r="M12" s="196">
        <f>+Informe!AM17</f>
        <v>0</v>
      </c>
      <c r="N12" s="196">
        <f>+Informe!AN17</f>
        <v>0</v>
      </c>
      <c r="O12" s="2"/>
    </row>
    <row r="13" spans="1:15" ht="16">
      <c r="B13" s="91" t="s">
        <v>59</v>
      </c>
      <c r="C13" s="90"/>
      <c r="H13" s="89"/>
      <c r="L13" s="6"/>
      <c r="N13" s="6"/>
    </row>
    <row r="14" spans="1:15" ht="16">
      <c r="A14" s="4"/>
      <c r="B14" s="91" t="s">
        <v>54</v>
      </c>
      <c r="C14" s="90"/>
      <c r="E14" s="106" t="s">
        <v>92</v>
      </c>
      <c r="H14" s="89"/>
      <c r="I14" s="212" t="str">
        <f>+'Cash Flow &amp;Equity Total'!B42</f>
        <v>Rentabilidad Inversión por Alquiler</v>
      </c>
      <c r="J14" s="207"/>
      <c r="K14" s="207" t="str">
        <f>+Informe!AJ32</f>
        <v/>
      </c>
      <c r="L14" s="207" t="str">
        <f>+Informe!AL32</f>
        <v/>
      </c>
      <c r="M14" s="207" t="str">
        <f>+Informe!AM32</f>
        <v/>
      </c>
      <c r="N14" s="207" t="str">
        <f>+Informe!AN32</f>
        <v/>
      </c>
      <c r="O14" s="6"/>
    </row>
    <row r="15" spans="1:15" ht="16">
      <c r="B15" s="91" t="s">
        <v>55</v>
      </c>
      <c r="C15" s="90"/>
      <c r="D15" s="2" t="s">
        <v>68</v>
      </c>
      <c r="E15" s="93" t="s">
        <v>19</v>
      </c>
      <c r="F15" s="102"/>
      <c r="G15" s="86" t="s">
        <v>73</v>
      </c>
      <c r="H15" s="89"/>
      <c r="J15" s="192"/>
      <c r="K15" s="202"/>
    </row>
    <row r="16" spans="1:15" ht="16">
      <c r="B16" s="91" t="s">
        <v>56</v>
      </c>
      <c r="C16" s="90"/>
      <c r="D16" s="2" t="s">
        <v>71</v>
      </c>
      <c r="E16" s="91" t="s">
        <v>23</v>
      </c>
      <c r="F16" s="102"/>
      <c r="G16" s="86" t="s">
        <v>73</v>
      </c>
      <c r="H16" s="89"/>
      <c r="I16" s="213" t="str">
        <f>+'Cash Flow &amp;Equity Total'!B44</f>
        <v>Rentabilidad Inversion por Venta</v>
      </c>
      <c r="J16" s="203"/>
      <c r="K16" s="208" t="str">
        <f>+Informe!AJ35</f>
        <v/>
      </c>
      <c r="L16" s="208" t="str">
        <f>+Informe!AL35</f>
        <v/>
      </c>
      <c r="M16" s="208" t="str">
        <f>+Informe!AM35</f>
        <v/>
      </c>
      <c r="N16" s="208" t="str">
        <f>+Informe!AN35</f>
        <v/>
      </c>
    </row>
    <row r="17" spans="2:14" ht="16">
      <c r="B17" s="92" t="s">
        <v>70</v>
      </c>
      <c r="C17" s="90"/>
      <c r="D17" s="2" t="s">
        <v>71</v>
      </c>
      <c r="E17" s="91" t="s">
        <v>24</v>
      </c>
      <c r="F17" s="102"/>
      <c r="G17" s="86" t="s">
        <v>74</v>
      </c>
      <c r="H17" s="89"/>
    </row>
    <row r="18" spans="2:14" ht="16">
      <c r="B18" s="89"/>
      <c r="C18" s="89"/>
      <c r="E18" s="91" t="s">
        <v>25</v>
      </c>
      <c r="F18" s="165"/>
      <c r="G18" s="86" t="s">
        <v>75</v>
      </c>
      <c r="H18" s="89"/>
      <c r="I18" s="213" t="s">
        <v>191</v>
      </c>
      <c r="J18" s="203"/>
      <c r="K18" s="208" t="str">
        <f>+Informe!AJ37</f>
        <v/>
      </c>
      <c r="L18" s="208" t="str">
        <f>+Informe!AL37</f>
        <v/>
      </c>
      <c r="M18" s="208" t="str">
        <f>+Informe!AM37</f>
        <v/>
      </c>
      <c r="N18" s="208" t="str">
        <f>+Informe!AN37</f>
        <v/>
      </c>
    </row>
    <row r="19" spans="2:14" ht="16">
      <c r="C19" s="89"/>
      <c r="D19" s="89"/>
      <c r="E19" s="91" t="s">
        <v>26</v>
      </c>
      <c r="F19" s="102"/>
      <c r="G19" s="86" t="s">
        <v>76</v>
      </c>
      <c r="H19" s="89"/>
      <c r="L19" s="4"/>
      <c r="M19" s="86"/>
    </row>
    <row r="20" spans="2:14" ht="16">
      <c r="B20" s="89"/>
      <c r="C20" s="89"/>
      <c r="D20" s="89"/>
      <c r="E20" s="92" t="s">
        <v>1</v>
      </c>
      <c r="F20" s="102"/>
      <c r="G20" s="86" t="s">
        <v>76</v>
      </c>
      <c r="H20" s="89"/>
    </row>
    <row r="21" spans="2:14" ht="24">
      <c r="B21" s="85" t="s">
        <v>60</v>
      </c>
    </row>
    <row r="22" spans="2:14" ht="16">
      <c r="E22" s="244" t="s">
        <v>181</v>
      </c>
      <c r="F22" s="111">
        <f>+'Cash Flow &amp;Equity Total'!C17</f>
        <v>0</v>
      </c>
      <c r="G22" s="2" t="s">
        <v>179</v>
      </c>
    </row>
    <row r="23" spans="2:14" ht="16">
      <c r="B23" s="168" t="s">
        <v>15</v>
      </c>
      <c r="C23" s="94"/>
      <c r="D23" s="94"/>
      <c r="F23" s="111">
        <f>+'Cash Flow &amp;Equity Total'!D17</f>
        <v>0</v>
      </c>
      <c r="G23" s="2" t="s">
        <v>180</v>
      </c>
      <c r="H23" s="89"/>
      <c r="J23" s="89"/>
      <c r="M23" s="4"/>
    </row>
    <row r="24" spans="2:14" ht="24">
      <c r="B24" s="105" t="s">
        <v>33</v>
      </c>
      <c r="C24" s="102"/>
      <c r="D24" s="94"/>
      <c r="E24" s="85" t="s">
        <v>208</v>
      </c>
      <c r="G24" s="89"/>
      <c r="H24" s="88"/>
      <c r="J24" s="89"/>
      <c r="M24" s="204"/>
    </row>
    <row r="25" spans="2:14" ht="16">
      <c r="B25" s="91" t="s">
        <v>48</v>
      </c>
      <c r="C25" s="173">
        <f>+C24-C26</f>
        <v>0</v>
      </c>
      <c r="D25" s="197" t="str">
        <f>IF(C25=0,"",+C25/C24)</f>
        <v/>
      </c>
      <c r="F25" s="89"/>
      <c r="G25" s="89"/>
      <c r="H25" s="89"/>
      <c r="J25" s="89"/>
      <c r="M25" s="86"/>
    </row>
    <row r="26" spans="2:14" ht="16">
      <c r="B26" s="92" t="s">
        <v>166</v>
      </c>
      <c r="C26" s="102"/>
      <c r="D26" s="197" t="str">
        <f>IF(C26&gt;0,C26/C24,"")</f>
        <v/>
      </c>
      <c r="E26" s="93" t="s">
        <v>209</v>
      </c>
      <c r="F26" s="164"/>
      <c r="G26" s="86" t="s">
        <v>151</v>
      </c>
      <c r="H26" s="89"/>
      <c r="J26" s="89"/>
    </row>
    <row r="27" spans="2:14" ht="16">
      <c r="D27" s="89"/>
      <c r="E27" s="91" t="s">
        <v>210</v>
      </c>
      <c r="F27" s="164"/>
      <c r="G27" s="86" t="s">
        <v>152</v>
      </c>
    </row>
    <row r="28" spans="2:14" ht="16">
      <c r="B28" s="168" t="s">
        <v>16</v>
      </c>
      <c r="C28" s="94"/>
      <c r="D28" s="94"/>
      <c r="E28" s="91" t="s">
        <v>211</v>
      </c>
      <c r="F28" s="164"/>
      <c r="G28" s="86" t="s">
        <v>153</v>
      </c>
    </row>
    <row r="29" spans="2:14" ht="16">
      <c r="B29" s="93" t="s">
        <v>22</v>
      </c>
      <c r="C29" s="173">
        <f>+C26</f>
        <v>0</v>
      </c>
      <c r="D29" s="197"/>
      <c r="E29" s="91" t="s">
        <v>212</v>
      </c>
      <c r="F29" s="164"/>
      <c r="G29" s="86" t="s">
        <v>154</v>
      </c>
    </row>
    <row r="30" spans="2:14" ht="16">
      <c r="B30" s="91" t="s">
        <v>139</v>
      </c>
      <c r="C30" s="100"/>
      <c r="D30" s="94" t="s">
        <v>204</v>
      </c>
      <c r="E30" s="92" t="s">
        <v>213</v>
      </c>
      <c r="F30" s="164"/>
      <c r="G30" s="86" t="s">
        <v>187</v>
      </c>
    </row>
    <row r="31" spans="2:14" ht="16">
      <c r="B31" s="92" t="s">
        <v>145</v>
      </c>
      <c r="C31" s="95"/>
      <c r="D31" s="86" t="s">
        <v>205</v>
      </c>
      <c r="E31" s="89"/>
      <c r="G31" s="204"/>
      <c r="H31" s="217"/>
      <c r="I31" s="4"/>
      <c r="J31" s="4"/>
      <c r="K31" s="4"/>
      <c r="L31" s="4"/>
    </row>
    <row r="32" spans="2:14" ht="16">
      <c r="B32" s="94"/>
      <c r="D32" s="94"/>
      <c r="E32" s="89"/>
      <c r="G32" s="204"/>
      <c r="H32" s="4"/>
      <c r="I32" s="4"/>
      <c r="J32" s="4"/>
      <c r="K32" s="4"/>
      <c r="L32" s="4"/>
    </row>
    <row r="33" spans="2:12" ht="16">
      <c r="B33" s="106" t="s">
        <v>61</v>
      </c>
      <c r="C33" s="4"/>
      <c r="D33" s="94"/>
      <c r="F33" s="89"/>
      <c r="G33" s="4"/>
      <c r="H33" s="4"/>
      <c r="I33" s="219"/>
      <c r="J33" s="219"/>
      <c r="K33" s="219"/>
      <c r="L33" s="220"/>
    </row>
    <row r="34" spans="2:12" ht="16">
      <c r="B34" s="93" t="s">
        <v>62</v>
      </c>
      <c r="C34" s="102"/>
      <c r="D34" s="89"/>
      <c r="E34" s="110">
        <f>+C34</f>
        <v>0</v>
      </c>
      <c r="G34" s="220"/>
      <c r="H34" s="4"/>
      <c r="I34" s="217"/>
      <c r="J34" s="217"/>
      <c r="K34" s="217"/>
      <c r="L34" s="217"/>
    </row>
    <row r="35" spans="2:12" ht="16">
      <c r="B35" s="91" t="s">
        <v>167</v>
      </c>
      <c r="C35" s="97">
        <f>10%</f>
        <v>0.1</v>
      </c>
      <c r="E35" s="110">
        <f>+C35*C24</f>
        <v>0</v>
      </c>
      <c r="G35" s="220"/>
      <c r="H35" s="4"/>
      <c r="I35" s="221"/>
      <c r="J35" s="221"/>
      <c r="K35" s="221"/>
      <c r="L35" s="221"/>
    </row>
    <row r="36" spans="2:12" ht="16">
      <c r="B36" s="91" t="s">
        <v>176</v>
      </c>
      <c r="C36" s="100"/>
      <c r="E36" s="110">
        <f>+C36*C24</f>
        <v>0</v>
      </c>
      <c r="G36" s="220"/>
      <c r="H36" s="4"/>
      <c r="I36" s="221"/>
      <c r="J36" s="221"/>
      <c r="K36" s="221"/>
      <c r="L36" s="221"/>
    </row>
    <row r="37" spans="2:12" ht="16">
      <c r="B37" s="91" t="s">
        <v>18</v>
      </c>
      <c r="C37" s="99">
        <v>3.0000000000000001E-3</v>
      </c>
      <c r="D37" s="96"/>
      <c r="E37" s="110">
        <f>+C37*C24</f>
        <v>0</v>
      </c>
      <c r="G37" s="220"/>
      <c r="H37" s="4"/>
      <c r="I37" s="221"/>
      <c r="J37" s="221"/>
      <c r="K37" s="221"/>
      <c r="L37" s="221"/>
    </row>
    <row r="38" spans="2:12" ht="16">
      <c r="B38" s="91" t="s">
        <v>11</v>
      </c>
      <c r="C38" s="99">
        <v>1.5E-3</v>
      </c>
      <c r="E38" s="110">
        <f>+C38*C24</f>
        <v>0</v>
      </c>
      <c r="G38" s="220"/>
      <c r="H38" s="4"/>
      <c r="I38" s="211"/>
      <c r="J38" s="211"/>
      <c r="K38" s="211"/>
      <c r="L38" s="211"/>
    </row>
    <row r="39" spans="2:12" ht="16">
      <c r="B39" s="91" t="s">
        <v>32</v>
      </c>
      <c r="C39" s="99">
        <v>1.5E-3</v>
      </c>
      <c r="E39" s="110">
        <f>+C39*C24</f>
        <v>0</v>
      </c>
      <c r="G39" s="4"/>
      <c r="H39" s="4"/>
      <c r="I39" s="4"/>
      <c r="J39" s="4"/>
      <c r="K39" s="4"/>
      <c r="L39" s="4"/>
    </row>
    <row r="40" spans="2:12" ht="16">
      <c r="B40" s="91" t="s">
        <v>63</v>
      </c>
      <c r="C40" s="102"/>
      <c r="E40" s="110">
        <f>+C40</f>
        <v>0</v>
      </c>
      <c r="G40" s="204"/>
      <c r="H40" s="217"/>
      <c r="I40" s="4"/>
      <c r="J40" s="4"/>
      <c r="K40" s="4"/>
      <c r="L40" s="4"/>
    </row>
    <row r="41" spans="2:12" ht="16">
      <c r="B41" s="91" t="s">
        <v>64</v>
      </c>
      <c r="C41" s="102"/>
      <c r="E41" s="110">
        <f>+C41</f>
        <v>0</v>
      </c>
      <c r="G41" s="204"/>
      <c r="H41" s="4"/>
      <c r="I41" s="4"/>
      <c r="J41" s="4"/>
      <c r="K41" s="4"/>
      <c r="L41" s="4"/>
    </row>
    <row r="42" spans="2:12" ht="16">
      <c r="B42" s="92" t="s">
        <v>65</v>
      </c>
      <c r="C42" s="102"/>
      <c r="E42" s="110">
        <f>+C42</f>
        <v>0</v>
      </c>
      <c r="G42" s="204"/>
      <c r="H42" s="4"/>
      <c r="I42" s="4"/>
      <c r="J42" s="4"/>
      <c r="K42" s="4"/>
      <c r="L42" s="4"/>
    </row>
    <row r="43" spans="2:12">
      <c r="G43" s="4"/>
      <c r="H43" s="4"/>
      <c r="I43" s="218"/>
      <c r="J43" s="218"/>
      <c r="K43" s="218"/>
      <c r="L43" s="4"/>
    </row>
    <row r="44" spans="2:12" ht="16">
      <c r="C44" s="163" t="s">
        <v>136</v>
      </c>
      <c r="E44" s="111">
        <f>SUM(E34:E42)</f>
        <v>0</v>
      </c>
      <c r="G44" s="4"/>
      <c r="H44" s="4"/>
      <c r="I44" s="219"/>
      <c r="J44" s="219"/>
      <c r="K44" s="219"/>
      <c r="L44" s="220"/>
    </row>
    <row r="45" spans="2:12" ht="16">
      <c r="C45" s="163"/>
      <c r="E45" s="169"/>
      <c r="G45" s="220"/>
      <c r="H45" s="4"/>
      <c r="I45" s="217"/>
      <c r="J45" s="217"/>
      <c r="K45" s="217"/>
      <c r="L45" s="217"/>
    </row>
    <row r="46" spans="2:12" ht="16">
      <c r="B46" s="106" t="s">
        <v>143</v>
      </c>
      <c r="C46" s="163"/>
      <c r="E46" s="169"/>
      <c r="G46" s="220"/>
      <c r="H46" s="4"/>
      <c r="I46" s="221"/>
      <c r="J46" s="221"/>
      <c r="K46" s="221"/>
      <c r="L46" s="221"/>
    </row>
    <row r="47" spans="2:12" ht="16">
      <c r="B47" s="112" t="s">
        <v>66</v>
      </c>
      <c r="C47" s="102"/>
      <c r="E47" s="111">
        <f>+C47</f>
        <v>0</v>
      </c>
      <c r="G47" s="220"/>
      <c r="H47" s="4"/>
      <c r="I47" s="221"/>
      <c r="J47" s="221"/>
      <c r="K47" s="221"/>
      <c r="L47" s="221"/>
    </row>
    <row r="48" spans="2:12" ht="16">
      <c r="B48" s="168"/>
      <c r="E48" s="169"/>
    </row>
    <row r="49" spans="2:9" ht="14" customHeight="1">
      <c r="B49" s="265" t="s">
        <v>216</v>
      </c>
      <c r="C49" s="266"/>
      <c r="D49" s="266"/>
      <c r="E49" s="266"/>
      <c r="F49" s="266"/>
      <c r="G49" s="266"/>
      <c r="H49" s="267"/>
    </row>
    <row r="50" spans="2:9" ht="14" customHeight="1">
      <c r="B50" s="268"/>
      <c r="C50" s="269"/>
      <c r="D50" s="269"/>
      <c r="E50" s="269"/>
      <c r="F50" s="269"/>
      <c r="G50" s="269"/>
      <c r="H50" s="270"/>
    </row>
    <row r="51" spans="2:9" ht="16" customHeight="1">
      <c r="B51" s="268"/>
      <c r="C51" s="269"/>
      <c r="D51" s="269"/>
      <c r="E51" s="269"/>
      <c r="F51" s="269"/>
      <c r="G51" s="269"/>
      <c r="H51" s="270"/>
    </row>
    <row r="52" spans="2:9" ht="16" customHeight="1">
      <c r="B52" s="268"/>
      <c r="C52" s="269"/>
      <c r="D52" s="269"/>
      <c r="E52" s="269"/>
      <c r="F52" s="269"/>
      <c r="G52" s="269"/>
      <c r="H52" s="270"/>
    </row>
    <row r="53" spans="2:9" ht="16" customHeight="1">
      <c r="B53" s="268"/>
      <c r="C53" s="269"/>
      <c r="D53" s="269"/>
      <c r="E53" s="269"/>
      <c r="F53" s="269"/>
      <c r="G53" s="269"/>
      <c r="H53" s="270"/>
    </row>
    <row r="54" spans="2:9" ht="16" customHeight="1">
      <c r="B54" s="268"/>
      <c r="C54" s="269"/>
      <c r="D54" s="269"/>
      <c r="E54" s="269"/>
      <c r="F54" s="269"/>
      <c r="G54" s="269"/>
      <c r="H54" s="270"/>
    </row>
    <row r="55" spans="2:9" ht="16" customHeight="1">
      <c r="B55" s="271"/>
      <c r="C55" s="272"/>
      <c r="D55" s="272"/>
      <c r="E55" s="272"/>
      <c r="F55" s="272"/>
      <c r="G55" s="272"/>
      <c r="H55" s="273"/>
      <c r="I55" s="101"/>
    </row>
    <row r="56" spans="2:9" ht="16" customHeight="1">
      <c r="I56" s="101"/>
    </row>
    <row r="57" spans="2:9" ht="16" customHeight="1">
      <c r="B57" s="112" t="s">
        <v>80</v>
      </c>
      <c r="C57" s="111">
        <f>+C25+E44+E47</f>
        <v>0</v>
      </c>
      <c r="I57" s="101"/>
    </row>
    <row r="58" spans="2:9">
      <c r="I58" s="5"/>
    </row>
    <row r="59" spans="2:9" ht="24">
      <c r="B59" s="85" t="s">
        <v>141</v>
      </c>
      <c r="I59" s="5"/>
    </row>
    <row r="60" spans="2:9" ht="14" customHeight="1">
      <c r="B60" s="256" t="s">
        <v>217</v>
      </c>
      <c r="C60" s="257"/>
      <c r="D60" s="257"/>
      <c r="E60" s="257"/>
      <c r="F60" s="257"/>
      <c r="G60" s="257"/>
      <c r="H60" s="258"/>
      <c r="I60" s="5"/>
    </row>
    <row r="61" spans="2:9" ht="14" customHeight="1">
      <c r="B61" s="259"/>
      <c r="C61" s="260"/>
      <c r="D61" s="260"/>
      <c r="E61" s="260"/>
      <c r="F61" s="260"/>
      <c r="G61" s="260"/>
      <c r="H61" s="261"/>
      <c r="I61" s="5"/>
    </row>
    <row r="62" spans="2:9" ht="16" customHeight="1">
      <c r="B62" s="259"/>
      <c r="C62" s="260"/>
      <c r="D62" s="260"/>
      <c r="E62" s="260"/>
      <c r="F62" s="260"/>
      <c r="G62" s="260"/>
      <c r="H62" s="261"/>
      <c r="I62" s="5"/>
    </row>
    <row r="63" spans="2:9" ht="14" customHeight="1">
      <c r="B63" s="259"/>
      <c r="C63" s="260"/>
      <c r="D63" s="260"/>
      <c r="E63" s="260"/>
      <c r="F63" s="260"/>
      <c r="G63" s="260"/>
      <c r="H63" s="261"/>
      <c r="I63" s="5"/>
    </row>
    <row r="64" spans="2:9" ht="14" customHeight="1">
      <c r="B64" s="259"/>
      <c r="C64" s="260"/>
      <c r="D64" s="260"/>
      <c r="E64" s="260"/>
      <c r="F64" s="260"/>
      <c r="G64" s="260"/>
      <c r="H64" s="261"/>
      <c r="I64" s="5"/>
    </row>
    <row r="65" spans="2:9" ht="14" customHeight="1">
      <c r="B65" s="259"/>
      <c r="C65" s="260"/>
      <c r="D65" s="260"/>
      <c r="E65" s="260"/>
      <c r="F65" s="260"/>
      <c r="G65" s="260"/>
      <c r="H65" s="261"/>
      <c r="I65" s="5"/>
    </row>
    <row r="66" spans="2:9" ht="14" customHeight="1">
      <c r="B66" s="259"/>
      <c r="C66" s="260"/>
      <c r="D66" s="260"/>
      <c r="E66" s="260"/>
      <c r="F66" s="260"/>
      <c r="G66" s="260"/>
      <c r="H66" s="261"/>
      <c r="I66" s="5"/>
    </row>
    <row r="67" spans="2:9" ht="14" customHeight="1">
      <c r="B67" s="259"/>
      <c r="C67" s="260"/>
      <c r="D67" s="260"/>
      <c r="E67" s="260"/>
      <c r="F67" s="260"/>
      <c r="G67" s="260"/>
      <c r="H67" s="261"/>
      <c r="I67" s="5"/>
    </row>
    <row r="68" spans="2:9" ht="14" customHeight="1">
      <c r="B68" s="259"/>
      <c r="C68" s="260"/>
      <c r="D68" s="260"/>
      <c r="E68" s="260"/>
      <c r="F68" s="260"/>
      <c r="G68" s="260"/>
      <c r="H68" s="261"/>
    </row>
    <row r="69" spans="2:9" ht="14" customHeight="1">
      <c r="B69" s="259"/>
      <c r="C69" s="260"/>
      <c r="D69" s="260"/>
      <c r="E69" s="260"/>
      <c r="F69" s="260"/>
      <c r="G69" s="260"/>
      <c r="H69" s="261"/>
    </row>
    <row r="70" spans="2:9" ht="14" customHeight="1">
      <c r="B70" s="259"/>
      <c r="C70" s="260"/>
      <c r="D70" s="260"/>
      <c r="E70" s="260"/>
      <c r="F70" s="260"/>
      <c r="G70" s="260"/>
      <c r="H70" s="261"/>
    </row>
    <row r="71" spans="2:9" ht="14" customHeight="1">
      <c r="B71" s="259"/>
      <c r="C71" s="260"/>
      <c r="D71" s="260"/>
      <c r="E71" s="260"/>
      <c r="F71" s="260"/>
      <c r="G71" s="260"/>
      <c r="H71" s="261"/>
    </row>
    <row r="72" spans="2:9" ht="14" customHeight="1">
      <c r="B72" s="259"/>
      <c r="C72" s="260"/>
      <c r="D72" s="260"/>
      <c r="E72" s="260"/>
      <c r="F72" s="260"/>
      <c r="G72" s="260"/>
      <c r="H72" s="261"/>
    </row>
    <row r="73" spans="2:9" ht="14" customHeight="1">
      <c r="B73" s="259"/>
      <c r="C73" s="260"/>
      <c r="D73" s="260"/>
      <c r="E73" s="260"/>
      <c r="F73" s="260"/>
      <c r="G73" s="260"/>
      <c r="H73" s="261"/>
    </row>
    <row r="74" spans="2:9" ht="14" customHeight="1">
      <c r="B74" s="259"/>
      <c r="C74" s="260"/>
      <c r="D74" s="260"/>
      <c r="E74" s="260"/>
      <c r="F74" s="260"/>
      <c r="G74" s="260"/>
      <c r="H74" s="261"/>
    </row>
    <row r="75" spans="2:9" ht="14" customHeight="1">
      <c r="B75" s="259"/>
      <c r="C75" s="260"/>
      <c r="D75" s="260"/>
      <c r="E75" s="260"/>
      <c r="F75" s="260"/>
      <c r="G75" s="260"/>
      <c r="H75" s="261"/>
    </row>
    <row r="76" spans="2:9" ht="14" customHeight="1">
      <c r="B76" s="259"/>
      <c r="C76" s="260"/>
      <c r="D76" s="260"/>
      <c r="E76" s="260"/>
      <c r="F76" s="260"/>
      <c r="G76" s="260"/>
      <c r="H76" s="261"/>
    </row>
    <row r="77" spans="2:9" ht="14" customHeight="1">
      <c r="B77" s="259"/>
      <c r="C77" s="260"/>
      <c r="D77" s="260"/>
      <c r="E77" s="260"/>
      <c r="F77" s="260"/>
      <c r="G77" s="260"/>
      <c r="H77" s="261"/>
    </row>
    <row r="78" spans="2:9" ht="14" customHeight="1">
      <c r="B78" s="259"/>
      <c r="C78" s="260"/>
      <c r="D78" s="260"/>
      <c r="E78" s="260"/>
      <c r="F78" s="260"/>
      <c r="G78" s="260"/>
      <c r="H78" s="261"/>
    </row>
    <row r="79" spans="2:9" ht="14" customHeight="1">
      <c r="B79" s="259"/>
      <c r="C79" s="260"/>
      <c r="D79" s="260"/>
      <c r="E79" s="260"/>
      <c r="F79" s="260"/>
      <c r="G79" s="260"/>
      <c r="H79" s="261"/>
    </row>
    <row r="80" spans="2:9" ht="14" customHeight="1">
      <c r="B80" s="259"/>
      <c r="C80" s="260"/>
      <c r="D80" s="260"/>
      <c r="E80" s="260"/>
      <c r="F80" s="260"/>
      <c r="G80" s="260"/>
      <c r="H80" s="261"/>
    </row>
    <row r="81" spans="2:8" ht="14" customHeight="1">
      <c r="B81" s="259"/>
      <c r="C81" s="260"/>
      <c r="D81" s="260"/>
      <c r="E81" s="260"/>
      <c r="F81" s="260"/>
      <c r="G81" s="260"/>
      <c r="H81" s="261"/>
    </row>
    <row r="82" spans="2:8" ht="14" customHeight="1">
      <c r="B82" s="259"/>
      <c r="C82" s="260"/>
      <c r="D82" s="260"/>
      <c r="E82" s="260"/>
      <c r="F82" s="260"/>
      <c r="G82" s="260"/>
      <c r="H82" s="261"/>
    </row>
    <row r="83" spans="2:8" ht="14" customHeight="1">
      <c r="B83" s="262"/>
      <c r="C83" s="263"/>
      <c r="D83" s="263"/>
      <c r="E83" s="263"/>
      <c r="F83" s="263"/>
      <c r="G83" s="263"/>
      <c r="H83" s="264"/>
    </row>
  </sheetData>
  <sheetProtection algorithmName="SHA-512" hashValue="YKZ6MHXJu/WEV51HA9YnBVwgD7Z+H92srlBiIHuXCxgbrh4pfEZKpgnEoJtNECWMJwNO8biBqv03dH6+TibIeA==" saltValue="AEsVOJ/pxpSdijs01/IxMw==" spinCount="100000" sheet="1" objects="1" scenarios="1"/>
  <mergeCells count="5">
    <mergeCell ref="B60:H83"/>
    <mergeCell ref="B49:H55"/>
    <mergeCell ref="C6:F6"/>
    <mergeCell ref="D1:E1"/>
    <mergeCell ref="C7:F7"/>
  </mergeCells>
  <phoneticPr fontId="5" type="noConversion"/>
  <pageMargins left="0.36000000000000004" right="0.36000000000000004" top="0.41000000000000009" bottom="0.21" header="0.5" footer="0.5"/>
  <pageSetup paperSize="9" scale="54" orientation="landscape" horizontalDpi="0" verticalDpi="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A1:DB44"/>
  <sheetViews>
    <sheetView showGridLines="0" view="pageBreakPreview" zoomScale="140" zoomScaleNormal="100" zoomScaleSheetLayoutView="140" workbookViewId="0">
      <selection activeCell="X16" sqref="X16"/>
    </sheetView>
  </sheetViews>
  <sheetFormatPr baseColWidth="10" defaultColWidth="11" defaultRowHeight="16"/>
  <cols>
    <col min="1" max="3" width="11" style="115"/>
    <col min="4" max="4" width="17.19921875" style="115" customWidth="1"/>
    <col min="5" max="5" width="14.19921875" style="115" customWidth="1"/>
    <col min="6" max="6" width="11.59765625" style="115" customWidth="1"/>
    <col min="7" max="7" width="12" style="115" customWidth="1"/>
    <col min="8" max="9" width="11" style="115"/>
    <col min="10" max="10" width="7.59765625" style="115" customWidth="1"/>
    <col min="11" max="20" width="11" style="115"/>
    <col min="21" max="21" width="7.3984375" style="115" customWidth="1"/>
    <col min="22" max="23" width="11" style="115"/>
    <col min="24" max="24" width="21.19921875" style="115" customWidth="1"/>
    <col min="25" max="25" width="11" style="115"/>
    <col min="26" max="26" width="3.796875" style="115" customWidth="1"/>
    <col min="27" max="28" width="11" style="115"/>
    <col min="29" max="29" width="9" style="115" customWidth="1"/>
    <col min="30" max="30" width="9.3984375" style="115" customWidth="1"/>
    <col min="31" max="31" width="11" style="115"/>
    <col min="32" max="32" width="8.59765625" style="115" customWidth="1"/>
    <col min="33" max="33" width="16.19921875" style="115" customWidth="1"/>
    <col min="34" max="34" width="13.59765625" style="115" customWidth="1"/>
    <col min="35" max="35" width="11" style="115"/>
    <col min="36" max="37" width="12.796875" style="115" customWidth="1"/>
    <col min="38" max="38" width="14.59765625" style="115" customWidth="1"/>
    <col min="39" max="39" width="13.3984375" style="115" customWidth="1"/>
    <col min="40" max="40" width="14" style="115" customWidth="1"/>
    <col min="41" max="41" width="8.796875" style="115" customWidth="1"/>
    <col min="42" max="42" width="4" style="115" customWidth="1"/>
    <col min="43" max="43" width="11" style="115"/>
    <col min="44" max="44" width="14" style="115" customWidth="1"/>
    <col min="45" max="52" width="11.3984375" style="115" customWidth="1"/>
    <col min="53" max="53" width="8.59765625" style="115" customWidth="1"/>
    <col min="54" max="61" width="11" style="115"/>
    <col min="62" max="62" width="11" style="115" customWidth="1"/>
    <col min="63" max="16384" width="11" style="115"/>
  </cols>
  <sheetData>
    <row r="1" spans="1:106">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V1" s="116"/>
    </row>
    <row r="2" spans="1:106" ht="24">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23" t="s">
        <v>132</v>
      </c>
      <c r="BG2" s="116"/>
      <c r="BH2" s="116"/>
      <c r="BI2" s="116"/>
      <c r="BJ2" s="116"/>
      <c r="BK2" s="116"/>
      <c r="BL2" s="116"/>
      <c r="BM2" s="116"/>
    </row>
    <row r="3" spans="1:106" ht="24">
      <c r="A3" s="116"/>
      <c r="B3" s="116"/>
      <c r="C3" s="116"/>
      <c r="D3" s="116"/>
      <c r="E3" s="116"/>
      <c r="F3" s="116"/>
      <c r="G3" s="116"/>
      <c r="H3" s="116"/>
      <c r="I3" s="116"/>
      <c r="J3" s="116"/>
      <c r="K3" s="116"/>
      <c r="L3" s="116"/>
      <c r="M3" s="116"/>
      <c r="N3" s="123" t="s">
        <v>82</v>
      </c>
      <c r="P3" s="116"/>
      <c r="Q3" s="116"/>
      <c r="R3" s="116"/>
      <c r="S3" s="116"/>
      <c r="T3" s="116"/>
      <c r="U3" s="116"/>
      <c r="V3" s="116"/>
      <c r="W3" s="116"/>
      <c r="X3" s="116"/>
      <c r="Y3" s="123" t="s">
        <v>119</v>
      </c>
      <c r="Z3" s="123"/>
      <c r="AA3" s="116"/>
      <c r="AB3" s="116"/>
      <c r="AC3" s="116"/>
      <c r="AD3" s="116"/>
      <c r="AE3" s="116"/>
      <c r="AF3" s="116"/>
      <c r="AG3" s="116"/>
      <c r="AH3" s="116"/>
      <c r="AI3" s="116"/>
      <c r="AJ3" s="123" t="s">
        <v>93</v>
      </c>
      <c r="AK3" s="116"/>
      <c r="AL3" s="116"/>
      <c r="AM3" s="116"/>
      <c r="AN3" s="116"/>
      <c r="AO3" s="116"/>
      <c r="AP3" s="116"/>
      <c r="AQ3" s="116"/>
      <c r="AR3" s="116"/>
      <c r="AS3" s="116"/>
      <c r="AT3" s="116"/>
      <c r="AU3" s="116"/>
      <c r="AV3" s="123" t="s">
        <v>95</v>
      </c>
      <c r="AW3" s="116"/>
      <c r="AX3" s="116"/>
      <c r="AY3" s="116"/>
      <c r="AZ3" s="116"/>
      <c r="BA3" s="116"/>
      <c r="BB3" s="116"/>
      <c r="BC3" s="116"/>
      <c r="BD3" s="116"/>
      <c r="BE3" s="116"/>
      <c r="BG3" s="116"/>
      <c r="BH3" s="116"/>
      <c r="BI3" s="116"/>
      <c r="BJ3" s="116"/>
      <c r="BK3" s="116"/>
      <c r="BL3" s="116"/>
      <c r="BM3" s="116"/>
    </row>
    <row r="4" spans="1:106">
      <c r="A4" s="116"/>
      <c r="B4" s="116"/>
      <c r="C4" s="116"/>
      <c r="D4" s="116"/>
      <c r="E4" s="116"/>
      <c r="F4" s="116"/>
      <c r="G4" s="116"/>
      <c r="H4" s="116"/>
      <c r="I4" s="116"/>
      <c r="J4" s="116"/>
      <c r="K4" s="116"/>
      <c r="L4" s="116"/>
      <c r="M4" s="116"/>
      <c r="Q4" s="116"/>
      <c r="R4" s="116"/>
      <c r="S4" s="116"/>
      <c r="T4" s="116"/>
      <c r="U4" s="116"/>
      <c r="V4" s="116"/>
      <c r="W4" s="116"/>
      <c r="AA4" s="116"/>
      <c r="AB4" s="116"/>
      <c r="AC4" s="116"/>
      <c r="AD4" s="116"/>
      <c r="AE4" s="116"/>
      <c r="AF4" s="116"/>
      <c r="AH4" s="116"/>
      <c r="AI4" s="116"/>
      <c r="AK4" s="116"/>
      <c r="AL4" s="116"/>
      <c r="AM4" s="116"/>
      <c r="AN4" s="116"/>
      <c r="AO4" s="116"/>
      <c r="AP4" s="116"/>
      <c r="AQ4" s="116"/>
      <c r="AR4" s="116"/>
      <c r="AS4" s="116"/>
      <c r="AT4" s="116"/>
      <c r="AU4" s="116"/>
      <c r="AW4" s="116"/>
      <c r="AX4" s="116"/>
      <c r="AY4" s="116"/>
      <c r="AZ4" s="116"/>
      <c r="BA4" s="116"/>
      <c r="BB4" s="236"/>
      <c r="BC4" s="181"/>
      <c r="BD4" s="181"/>
      <c r="BE4" s="181"/>
      <c r="BF4" s="181"/>
      <c r="BG4" s="181"/>
      <c r="BH4" s="181"/>
      <c r="BI4" s="181"/>
      <c r="BJ4" s="182"/>
      <c r="BK4" s="116"/>
      <c r="BL4" s="116"/>
      <c r="BM4" s="236"/>
      <c r="BN4" s="181"/>
      <c r="BO4" s="181"/>
      <c r="BP4" s="181"/>
      <c r="BQ4" s="181"/>
      <c r="BR4" s="181"/>
      <c r="BS4" s="181"/>
      <c r="BT4" s="181"/>
      <c r="BU4" s="182"/>
      <c r="BX4" s="236"/>
      <c r="BY4" s="181"/>
      <c r="BZ4" s="181"/>
      <c r="CA4" s="181"/>
      <c r="CB4" s="181"/>
      <c r="CC4" s="181"/>
      <c r="CD4" s="181"/>
      <c r="CE4" s="181"/>
      <c r="CF4" s="182"/>
      <c r="CI4" s="236"/>
      <c r="CJ4" s="181"/>
      <c r="CK4" s="181"/>
      <c r="CL4" s="181"/>
      <c r="CM4" s="181"/>
      <c r="CN4" s="181"/>
      <c r="CO4" s="181"/>
      <c r="CP4" s="181"/>
      <c r="CQ4" s="182"/>
      <c r="CT4" s="236"/>
      <c r="CU4" s="181"/>
      <c r="CV4" s="181"/>
      <c r="CW4" s="181"/>
      <c r="CX4" s="181"/>
      <c r="CY4" s="181"/>
      <c r="CZ4" s="181"/>
      <c r="DA4" s="181"/>
      <c r="DB4" s="182"/>
    </row>
    <row r="5" spans="1:106">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238"/>
      <c r="BC5" s="154"/>
      <c r="BD5" s="154"/>
      <c r="BE5" s="154"/>
      <c r="BF5" s="154"/>
      <c r="BG5" s="154"/>
      <c r="BH5" s="154"/>
      <c r="BI5" s="154"/>
      <c r="BJ5" s="184"/>
      <c r="BK5" s="116"/>
      <c r="BL5" s="116"/>
      <c r="BM5" s="238"/>
      <c r="BN5" s="154"/>
      <c r="BO5" s="154"/>
      <c r="BP5" s="154"/>
      <c r="BQ5" s="154"/>
      <c r="BR5" s="154"/>
      <c r="BS5" s="154"/>
      <c r="BT5" s="154"/>
      <c r="BU5" s="184"/>
      <c r="BX5" s="238"/>
      <c r="BY5" s="154"/>
      <c r="BZ5" s="154"/>
      <c r="CA5" s="154"/>
      <c r="CB5" s="154"/>
      <c r="CC5" s="154"/>
      <c r="CD5" s="154"/>
      <c r="CE5" s="154"/>
      <c r="CF5" s="184"/>
      <c r="CI5" s="238"/>
      <c r="CJ5" s="154"/>
      <c r="CK5" s="154"/>
      <c r="CL5" s="154"/>
      <c r="CM5" s="154"/>
      <c r="CN5" s="154"/>
      <c r="CO5" s="154"/>
      <c r="CP5" s="154"/>
      <c r="CQ5" s="184"/>
      <c r="CT5" s="238"/>
      <c r="CU5" s="154"/>
      <c r="CV5" s="154"/>
      <c r="CW5" s="154"/>
      <c r="CX5" s="154"/>
      <c r="CY5" s="154"/>
      <c r="CZ5" s="154"/>
      <c r="DA5" s="154"/>
      <c r="DB5" s="184"/>
    </row>
    <row r="6" spans="1:106">
      <c r="A6" s="116"/>
      <c r="B6" s="116"/>
      <c r="C6" s="116"/>
      <c r="D6" s="116"/>
      <c r="E6" s="116"/>
      <c r="F6" s="116"/>
      <c r="G6" s="116"/>
      <c r="H6" s="116"/>
      <c r="I6" s="116"/>
      <c r="J6" s="116"/>
      <c r="K6" s="116"/>
      <c r="L6" s="116"/>
      <c r="M6" s="116"/>
      <c r="N6" s="116"/>
      <c r="O6" s="116"/>
      <c r="P6" s="124"/>
      <c r="Q6" s="116"/>
      <c r="R6" s="116"/>
      <c r="S6" s="116"/>
      <c r="T6" s="116"/>
      <c r="AD6" s="116"/>
      <c r="AE6" s="116"/>
      <c r="AF6" s="116"/>
      <c r="AG6" s="116"/>
      <c r="AH6" s="116"/>
      <c r="AI6" s="116"/>
      <c r="AJ6" s="116"/>
      <c r="AK6" s="116"/>
      <c r="AL6" s="116"/>
      <c r="AM6" s="116"/>
      <c r="AN6" s="116"/>
      <c r="AO6" s="116"/>
      <c r="AP6" s="116"/>
      <c r="AQ6" s="116"/>
      <c r="AR6" s="116"/>
      <c r="AS6" s="147" t="s">
        <v>96</v>
      </c>
      <c r="AT6" s="147" t="s">
        <v>97</v>
      </c>
      <c r="AU6" s="147" t="s">
        <v>98</v>
      </c>
      <c r="AV6" s="147" t="s">
        <v>99</v>
      </c>
      <c r="AW6" s="147" t="s">
        <v>100</v>
      </c>
      <c r="AX6" s="147" t="s">
        <v>101</v>
      </c>
      <c r="AY6" s="147" t="s">
        <v>102</v>
      </c>
      <c r="AZ6" s="147" t="s">
        <v>103</v>
      </c>
      <c r="BA6" s="147"/>
      <c r="BB6" s="238"/>
      <c r="BC6" s="154"/>
      <c r="BD6" s="154"/>
      <c r="BE6" s="154"/>
      <c r="BF6" s="154"/>
      <c r="BG6" s="154"/>
      <c r="BH6" s="154"/>
      <c r="BI6" s="154"/>
      <c r="BJ6" s="184"/>
      <c r="BK6" s="116"/>
      <c r="BL6" s="116"/>
      <c r="BM6" s="238"/>
      <c r="BN6" s="154"/>
      <c r="BO6" s="154"/>
      <c r="BP6" s="154"/>
      <c r="BQ6" s="154"/>
      <c r="BR6" s="154"/>
      <c r="BS6" s="154"/>
      <c r="BT6" s="154"/>
      <c r="BU6" s="184"/>
      <c r="BX6" s="238"/>
      <c r="BY6" s="154"/>
      <c r="BZ6" s="154"/>
      <c r="CA6" s="154"/>
      <c r="CB6" s="154"/>
      <c r="CC6" s="154"/>
      <c r="CD6" s="154"/>
      <c r="CE6" s="154"/>
      <c r="CF6" s="184"/>
      <c r="CI6" s="238"/>
      <c r="CJ6" s="154"/>
      <c r="CK6" s="154"/>
      <c r="CL6" s="154"/>
      <c r="CM6" s="154"/>
      <c r="CN6" s="154"/>
      <c r="CO6" s="154"/>
      <c r="CP6" s="154"/>
      <c r="CQ6" s="184"/>
      <c r="CT6" s="238"/>
      <c r="CU6" s="154"/>
      <c r="CV6" s="154"/>
      <c r="CW6" s="154"/>
      <c r="CX6" s="154"/>
      <c r="CY6" s="154"/>
      <c r="CZ6" s="154"/>
      <c r="DA6" s="154"/>
      <c r="DB6" s="184"/>
    </row>
    <row r="7" spans="1:106">
      <c r="A7" s="116"/>
      <c r="B7" s="116"/>
      <c r="C7" s="116"/>
      <c r="D7" s="116"/>
      <c r="E7" s="116"/>
      <c r="F7" s="116"/>
      <c r="G7" s="116"/>
      <c r="H7" s="116"/>
      <c r="I7" s="116"/>
      <c r="J7" s="116"/>
      <c r="K7" s="116"/>
      <c r="L7" s="116"/>
      <c r="M7" s="116"/>
      <c r="N7" s="116"/>
      <c r="O7" s="116"/>
      <c r="P7" s="116"/>
      <c r="Q7" s="116"/>
      <c r="R7" s="116"/>
      <c r="S7" s="116"/>
      <c r="T7" s="116"/>
      <c r="V7" s="124" t="s">
        <v>83</v>
      </c>
      <c r="W7" s="116"/>
      <c r="X7" s="116"/>
      <c r="Y7" s="116"/>
      <c r="Z7" s="116"/>
      <c r="AA7" s="124" t="s">
        <v>128</v>
      </c>
      <c r="AF7" s="116"/>
      <c r="AG7" s="116"/>
      <c r="AH7" s="116"/>
      <c r="AI7" s="116"/>
      <c r="AJ7" s="116"/>
      <c r="AK7" s="116"/>
      <c r="AL7" s="116"/>
      <c r="AM7" s="116"/>
      <c r="AN7" s="116"/>
      <c r="AO7" s="116"/>
      <c r="AP7" s="116"/>
      <c r="AQ7" s="290" t="s">
        <v>127</v>
      </c>
      <c r="AR7" s="290"/>
      <c r="AS7" s="116"/>
      <c r="AT7" s="116"/>
      <c r="AU7" s="116"/>
      <c r="AV7" s="116"/>
      <c r="AW7" s="116"/>
      <c r="AX7" s="116"/>
      <c r="AY7" s="116"/>
      <c r="AZ7" s="116"/>
      <c r="BA7" s="116"/>
      <c r="BB7" s="238"/>
      <c r="BC7" s="154"/>
      <c r="BD7" s="154"/>
      <c r="BE7" s="154"/>
      <c r="BF7" s="154"/>
      <c r="BG7" s="154"/>
      <c r="BH7" s="154"/>
      <c r="BI7" s="154"/>
      <c r="BJ7" s="184"/>
      <c r="BK7" s="116"/>
      <c r="BL7" s="116"/>
      <c r="BM7" s="238"/>
      <c r="BN7" s="154"/>
      <c r="BO7" s="154"/>
      <c r="BP7" s="154"/>
      <c r="BQ7" s="154"/>
      <c r="BR7" s="154"/>
      <c r="BS7" s="154"/>
      <c r="BT7" s="154"/>
      <c r="BU7" s="184"/>
      <c r="BX7" s="238"/>
      <c r="BY7" s="154"/>
      <c r="BZ7" s="154"/>
      <c r="CA7" s="154"/>
      <c r="CB7" s="154"/>
      <c r="CC7" s="154"/>
      <c r="CD7" s="154"/>
      <c r="CE7" s="154"/>
      <c r="CF7" s="184"/>
      <c r="CI7" s="238"/>
      <c r="CJ7" s="154"/>
      <c r="CK7" s="154"/>
      <c r="CL7" s="154"/>
      <c r="CM7" s="154"/>
      <c r="CN7" s="154"/>
      <c r="CO7" s="154"/>
      <c r="CP7" s="154"/>
      <c r="CQ7" s="184"/>
      <c r="CT7" s="238"/>
      <c r="CU7" s="154"/>
      <c r="CV7" s="154"/>
      <c r="CW7" s="154"/>
      <c r="CX7" s="154"/>
      <c r="CY7" s="154"/>
      <c r="CZ7" s="154"/>
      <c r="DA7" s="154"/>
      <c r="DB7" s="184"/>
    </row>
    <row r="8" spans="1:106">
      <c r="A8" s="116"/>
      <c r="B8" s="116"/>
      <c r="C8" s="116"/>
      <c r="D8" s="116"/>
      <c r="F8" s="116"/>
      <c r="G8" s="116"/>
      <c r="H8" s="116"/>
      <c r="I8" s="116"/>
      <c r="J8" s="116"/>
      <c r="K8" s="116"/>
      <c r="L8" s="124" t="s">
        <v>104</v>
      </c>
      <c r="M8" s="116"/>
      <c r="N8" s="116"/>
      <c r="O8" s="236"/>
      <c r="P8" s="179"/>
      <c r="Q8" s="179"/>
      <c r="R8" s="179"/>
      <c r="S8" s="179"/>
      <c r="T8" s="179"/>
      <c r="U8" s="237"/>
      <c r="V8" s="116"/>
      <c r="W8" s="116"/>
      <c r="X8" s="116"/>
      <c r="Y8" s="116"/>
      <c r="Z8" s="116"/>
      <c r="AA8" s="116"/>
      <c r="AB8" s="116"/>
      <c r="AC8" s="195" t="s">
        <v>94</v>
      </c>
      <c r="AD8" s="136"/>
      <c r="AE8" s="194" t="s">
        <v>76</v>
      </c>
      <c r="AH8" s="116"/>
      <c r="AI8" s="116"/>
      <c r="AK8" s="194"/>
      <c r="AM8" s="116"/>
      <c r="AN8" s="194"/>
      <c r="AO8" s="116"/>
      <c r="AP8" s="116"/>
      <c r="AQ8" s="287" t="s">
        <v>41</v>
      </c>
      <c r="AR8" s="287"/>
      <c r="AS8" s="144">
        <f>+'Cash Flow &amp;Equity Total'!D6</f>
        <v>0</v>
      </c>
      <c r="AT8" s="144">
        <f>+'Cash Flow &amp;Equity Total'!E6</f>
        <v>0</v>
      </c>
      <c r="AU8" s="144">
        <f>+'Cash Flow &amp;Equity Total'!F6</f>
        <v>0</v>
      </c>
      <c r="AV8" s="144">
        <f>+'Cash Flow &amp;Equity Total'!G6</f>
        <v>0</v>
      </c>
      <c r="AW8" s="144">
        <f>+'Cash Flow &amp;Equity Total'!H6</f>
        <v>0</v>
      </c>
      <c r="AX8" s="144">
        <f>+'Cash Flow &amp;Equity Total'!M6</f>
        <v>0</v>
      </c>
      <c r="AY8" s="144">
        <f>+'Cash Flow &amp;Equity Total'!W6</f>
        <v>0</v>
      </c>
      <c r="AZ8" s="144">
        <f>+'Cash Flow &amp;Equity Total'!AG6</f>
        <v>0</v>
      </c>
      <c r="BA8" s="144"/>
      <c r="BB8" s="238"/>
      <c r="BC8" s="154"/>
      <c r="BD8" s="154"/>
      <c r="BE8" s="154"/>
      <c r="BF8" s="154"/>
      <c r="BG8" s="154"/>
      <c r="BH8" s="154"/>
      <c r="BI8" s="154"/>
      <c r="BJ8" s="184"/>
      <c r="BK8" s="116"/>
      <c r="BL8" s="116"/>
      <c r="BM8" s="238"/>
      <c r="BN8" s="154"/>
      <c r="BO8" s="154"/>
      <c r="BP8" s="154"/>
      <c r="BQ8" s="154"/>
      <c r="BR8" s="154"/>
      <c r="BS8" s="154"/>
      <c r="BT8" s="154"/>
      <c r="BU8" s="184"/>
      <c r="BX8" s="238"/>
      <c r="BY8" s="154"/>
      <c r="BZ8" s="154"/>
      <c r="CA8" s="154"/>
      <c r="CB8" s="154"/>
      <c r="CC8" s="154"/>
      <c r="CD8" s="154"/>
      <c r="CE8" s="154"/>
      <c r="CF8" s="184"/>
      <c r="CI8" s="238"/>
      <c r="CJ8" s="154"/>
      <c r="CK8" s="154"/>
      <c r="CL8" s="154"/>
      <c r="CM8" s="154"/>
      <c r="CN8" s="154"/>
      <c r="CO8" s="154"/>
      <c r="CP8" s="154"/>
      <c r="CQ8" s="184"/>
      <c r="CT8" s="238"/>
      <c r="CU8" s="154"/>
      <c r="CV8" s="154"/>
      <c r="CW8" s="154"/>
      <c r="CX8" s="154"/>
      <c r="CY8" s="154"/>
      <c r="CZ8" s="154"/>
      <c r="DA8" s="154"/>
      <c r="DB8" s="184"/>
    </row>
    <row r="9" spans="1:106" ht="19">
      <c r="A9" s="116"/>
      <c r="B9" s="116"/>
      <c r="C9" s="116"/>
      <c r="F9" s="116"/>
      <c r="G9" s="116"/>
      <c r="H9" s="116"/>
      <c r="I9" s="116"/>
      <c r="J9" s="116"/>
      <c r="K9" s="116"/>
      <c r="L9" s="277">
        <f>+Datos!C6</f>
        <v>0</v>
      </c>
      <c r="M9" s="277"/>
      <c r="N9" s="277"/>
      <c r="O9" s="238"/>
      <c r="P9" s="166"/>
      <c r="Q9" s="166"/>
      <c r="R9" s="166"/>
      <c r="S9" s="166"/>
      <c r="T9" s="166"/>
      <c r="U9" s="239"/>
      <c r="V9" s="116" t="s">
        <v>105</v>
      </c>
      <c r="W9" s="116"/>
      <c r="X9" s="125">
        <f>+Datos!C24</f>
        <v>0</v>
      </c>
      <c r="Y9" s="116"/>
      <c r="Z9" s="116"/>
      <c r="AB9" s="116"/>
      <c r="AC9" s="132"/>
      <c r="AD9" s="132"/>
      <c r="AE9" s="194" t="s">
        <v>96</v>
      </c>
      <c r="AH9" s="124" t="s">
        <v>89</v>
      </c>
      <c r="AI9" s="116"/>
      <c r="AJ9" s="194" t="s">
        <v>94</v>
      </c>
      <c r="AK9" s="194" t="s">
        <v>96</v>
      </c>
      <c r="AL9" s="194" t="s">
        <v>101</v>
      </c>
      <c r="AM9" s="194" t="s">
        <v>102</v>
      </c>
      <c r="AN9" s="194" t="s">
        <v>103</v>
      </c>
      <c r="AO9" s="116"/>
      <c r="AP9" s="116"/>
      <c r="AQ9" s="287" t="s">
        <v>21</v>
      </c>
      <c r="AR9" s="287"/>
      <c r="AS9" s="145">
        <f>+'Cash Flow &amp;Equity Total'!D7</f>
        <v>0</v>
      </c>
      <c r="AT9" s="145">
        <f>+'Cash Flow &amp;Equity Total'!E7</f>
        <v>0</v>
      </c>
      <c r="AU9" s="145">
        <f>+'Cash Flow &amp;Equity Total'!F7</f>
        <v>0</v>
      </c>
      <c r="AV9" s="145">
        <f>+'Cash Flow &amp;Equity Total'!G7</f>
        <v>0</v>
      </c>
      <c r="AW9" s="145">
        <f>+'Cash Flow &amp;Equity Total'!H7</f>
        <v>0</v>
      </c>
      <c r="AX9" s="145">
        <f>+'Cash Flow &amp;Equity Total'!M7</f>
        <v>0</v>
      </c>
      <c r="AY9" s="145">
        <f>+'Cash Flow &amp;Equity Total'!W7</f>
        <v>0</v>
      </c>
      <c r="AZ9" s="145">
        <f>+'Cash Flow &amp;Equity Total'!AG7</f>
        <v>0</v>
      </c>
      <c r="BA9" s="144"/>
      <c r="BB9" s="238"/>
      <c r="BC9" s="154"/>
      <c r="BD9" s="154"/>
      <c r="BE9" s="154"/>
      <c r="BF9" s="154"/>
      <c r="BG9" s="154"/>
      <c r="BH9" s="154"/>
      <c r="BI9" s="154"/>
      <c r="BJ9" s="184"/>
      <c r="BK9" s="116"/>
      <c r="BL9" s="116"/>
      <c r="BM9" s="238"/>
      <c r="BN9" s="154"/>
      <c r="BO9" s="154"/>
      <c r="BP9" s="154"/>
      <c r="BQ9" s="154"/>
      <c r="BR9" s="154"/>
      <c r="BS9" s="154"/>
      <c r="BT9" s="154"/>
      <c r="BU9" s="184"/>
      <c r="BX9" s="238"/>
      <c r="BY9" s="154"/>
      <c r="BZ9" s="154"/>
      <c r="CA9" s="154"/>
      <c r="CB9" s="154"/>
      <c r="CC9" s="154"/>
      <c r="CD9" s="154"/>
      <c r="CE9" s="154"/>
      <c r="CF9" s="184"/>
      <c r="CI9" s="238"/>
      <c r="CJ9" s="154"/>
      <c r="CK9" s="154"/>
      <c r="CL9" s="154"/>
      <c r="CM9" s="154"/>
      <c r="CN9" s="154"/>
      <c r="CO9" s="154"/>
      <c r="CP9" s="154"/>
      <c r="CQ9" s="184"/>
      <c r="CT9" s="238"/>
      <c r="CU9" s="154"/>
      <c r="CV9" s="154"/>
      <c r="CW9" s="154"/>
      <c r="CX9" s="154"/>
      <c r="CY9" s="154"/>
      <c r="CZ9" s="154"/>
      <c r="DA9" s="154"/>
      <c r="DB9" s="184"/>
    </row>
    <row r="10" spans="1:106" ht="24">
      <c r="A10" s="116"/>
      <c r="B10" s="116"/>
      <c r="C10" s="116"/>
      <c r="D10" s="190"/>
      <c r="E10" s="151" t="s">
        <v>158</v>
      </c>
      <c r="F10" s="116"/>
      <c r="G10" s="116"/>
      <c r="H10" s="116"/>
      <c r="I10" s="116"/>
      <c r="J10" s="116"/>
      <c r="K10" s="116"/>
      <c r="L10" s="152">
        <f>+Datos!C7</f>
        <v>0</v>
      </c>
      <c r="M10" s="116"/>
      <c r="N10" s="116"/>
      <c r="O10" s="238"/>
      <c r="P10" s="166"/>
      <c r="Q10" s="166"/>
      <c r="R10" s="166"/>
      <c r="S10" s="166"/>
      <c r="T10" s="166"/>
      <c r="U10" s="239"/>
      <c r="V10" s="128" t="s">
        <v>106</v>
      </c>
      <c r="W10" s="128"/>
      <c r="X10" s="129">
        <f>-Datos!C29</f>
        <v>0</v>
      </c>
      <c r="Y10" s="116"/>
      <c r="Z10" s="116"/>
      <c r="AA10" s="116" t="s">
        <v>122</v>
      </c>
      <c r="AB10" s="116"/>
      <c r="AC10" s="125">
        <f>+'Cash Flow &amp;Equity Total'!C11</f>
        <v>0</v>
      </c>
      <c r="AD10" s="132"/>
      <c r="AE10" s="125">
        <f>+'Cash Flow &amp;Equity Total'!D11</f>
        <v>0</v>
      </c>
      <c r="AH10" s="116"/>
      <c r="AI10" s="116"/>
      <c r="AJ10" s="116"/>
      <c r="AK10" s="116"/>
      <c r="AM10" s="116"/>
      <c r="AN10" s="116"/>
      <c r="AO10" s="116"/>
      <c r="AP10" s="116"/>
      <c r="AQ10" s="291" t="s">
        <v>91</v>
      </c>
      <c r="AR10" s="291"/>
      <c r="AS10" s="146">
        <f>+'Cash Flow &amp;Equity Total'!D8</f>
        <v>0</v>
      </c>
      <c r="AT10" s="146">
        <f>+'Cash Flow &amp;Equity Total'!E8</f>
        <v>0</v>
      </c>
      <c r="AU10" s="146">
        <f>+'Cash Flow &amp;Equity Total'!F8</f>
        <v>0</v>
      </c>
      <c r="AV10" s="146">
        <f>+'Cash Flow &amp;Equity Total'!G8</f>
        <v>0</v>
      </c>
      <c r="AW10" s="146">
        <f>+'Cash Flow &amp;Equity Total'!H8</f>
        <v>0</v>
      </c>
      <c r="AX10" s="146">
        <f>IF(AX8="","",+'Cash Flow &amp;Equity Total'!M8)</f>
        <v>0</v>
      </c>
      <c r="AY10" s="146">
        <f>IF(AY8="","",+'Cash Flow &amp;Equity Total'!N8)</f>
        <v>0</v>
      </c>
      <c r="AZ10" s="146">
        <f>IF(AZ8="","",+'Cash Flow &amp;Equity Total'!O8)</f>
        <v>0</v>
      </c>
      <c r="BA10" s="146"/>
      <c r="BB10" s="238"/>
      <c r="BC10" s="154"/>
      <c r="BD10" s="154"/>
      <c r="BE10" s="154"/>
      <c r="BF10" s="154"/>
      <c r="BG10" s="154"/>
      <c r="BH10" s="154"/>
      <c r="BI10" s="154"/>
      <c r="BJ10" s="184"/>
      <c r="BK10" s="116"/>
      <c r="BL10" s="116"/>
      <c r="BM10" s="238"/>
      <c r="BN10" s="154"/>
      <c r="BO10" s="154"/>
      <c r="BP10" s="154"/>
      <c r="BQ10" s="154"/>
      <c r="BR10" s="154"/>
      <c r="BS10" s="154"/>
      <c r="BT10" s="154"/>
      <c r="BU10" s="184"/>
      <c r="BX10" s="238"/>
      <c r="BY10" s="154"/>
      <c r="BZ10" s="154"/>
      <c r="CA10" s="154"/>
      <c r="CB10" s="154"/>
      <c r="CC10" s="154"/>
      <c r="CD10" s="154"/>
      <c r="CE10" s="154"/>
      <c r="CF10" s="184"/>
      <c r="CI10" s="238"/>
      <c r="CJ10" s="154"/>
      <c r="CK10" s="154"/>
      <c r="CL10" s="154"/>
      <c r="CM10" s="154"/>
      <c r="CN10" s="154"/>
      <c r="CO10" s="154"/>
      <c r="CP10" s="154"/>
      <c r="CQ10" s="184"/>
      <c r="CT10" s="238"/>
      <c r="CU10" s="154"/>
      <c r="CV10" s="154"/>
      <c r="CW10" s="154"/>
      <c r="CX10" s="154"/>
      <c r="CY10" s="154"/>
      <c r="CZ10" s="154"/>
      <c r="DA10" s="154"/>
      <c r="DB10" s="184"/>
    </row>
    <row r="11" spans="1:106">
      <c r="A11" s="116"/>
      <c r="B11" s="116"/>
      <c r="C11" s="116"/>
      <c r="D11" s="116"/>
      <c r="F11" s="116"/>
      <c r="G11" s="116"/>
      <c r="H11" s="116"/>
      <c r="I11" s="116"/>
      <c r="J11" s="116"/>
      <c r="K11" s="116"/>
      <c r="L11" s="116"/>
      <c r="M11" s="116"/>
      <c r="N11" s="116"/>
      <c r="O11" s="238"/>
      <c r="P11" s="166"/>
      <c r="Q11" s="166"/>
      <c r="R11" s="166"/>
      <c r="S11" s="166"/>
      <c r="T11" s="166"/>
      <c r="U11" s="239"/>
      <c r="V11" s="124" t="s">
        <v>84</v>
      </c>
      <c r="W11" s="124"/>
      <c r="X11" s="130">
        <f>+X10+X9</f>
        <v>0</v>
      </c>
      <c r="Y11" s="116"/>
      <c r="Z11" s="116"/>
      <c r="AA11" s="116" t="s">
        <v>124</v>
      </c>
      <c r="AB11" s="116"/>
      <c r="AC11" s="125">
        <f>+'Cash Flow &amp;Equity Total'!C12</f>
        <v>0</v>
      </c>
      <c r="AD11" s="132"/>
      <c r="AE11" s="125">
        <f>+'Cash Flow &amp;Equity Total'!D12</f>
        <v>0</v>
      </c>
      <c r="AH11" s="116" t="s">
        <v>214</v>
      </c>
      <c r="AI11" s="116"/>
      <c r="AJ11" s="125">
        <f>+Datos!F11</f>
        <v>0</v>
      </c>
      <c r="AK11" s="125">
        <f>+'Cash Flow &amp;Equity Total'!D6</f>
        <v>0</v>
      </c>
      <c r="AL11" s="125">
        <f>+'Cash Flow &amp;Equity Total'!M6</f>
        <v>0</v>
      </c>
      <c r="AM11" s="125">
        <f>+'Cash Flow &amp;Equity Total'!W6</f>
        <v>0</v>
      </c>
      <c r="AN11" s="125">
        <f>+'Cash Flow &amp;Equity Total'!AG6</f>
        <v>0</v>
      </c>
      <c r="AO11" s="116"/>
      <c r="AP11" s="116"/>
      <c r="AR11" s="116"/>
      <c r="AS11" s="144"/>
      <c r="AT11" s="144"/>
      <c r="AU11" s="144"/>
      <c r="AV11" s="144"/>
      <c r="AW11" s="144"/>
      <c r="AX11" s="144"/>
      <c r="AY11" s="144"/>
      <c r="AZ11" s="144"/>
      <c r="BA11" s="144"/>
      <c r="BB11" s="238"/>
      <c r="BC11" s="154"/>
      <c r="BD11" s="154"/>
      <c r="BE11" s="154"/>
      <c r="BF11" s="155" t="s">
        <v>138</v>
      </c>
      <c r="BG11" s="154"/>
      <c r="BH11" s="154"/>
      <c r="BI11" s="154"/>
      <c r="BJ11" s="184"/>
      <c r="BK11" s="116"/>
      <c r="BL11" s="116"/>
      <c r="BM11" s="238"/>
      <c r="BN11" s="154"/>
      <c r="BO11" s="154"/>
      <c r="BP11" s="155" t="s">
        <v>138</v>
      </c>
      <c r="BQ11" s="155"/>
      <c r="BR11" s="154"/>
      <c r="BS11" s="154"/>
      <c r="BT11" s="154"/>
      <c r="BU11" s="184"/>
      <c r="BX11" s="238"/>
      <c r="BY11" s="154"/>
      <c r="BZ11" s="154"/>
      <c r="CA11" s="154"/>
      <c r="CB11" s="155"/>
      <c r="CC11" s="154"/>
      <c r="CD11" s="154"/>
      <c r="CE11" s="154"/>
      <c r="CF11" s="184"/>
      <c r="CI11" s="238"/>
      <c r="CJ11" s="154"/>
      <c r="CK11" s="154"/>
      <c r="CL11" s="154"/>
      <c r="CM11" s="155"/>
      <c r="CN11" s="154"/>
      <c r="CO11" s="154"/>
      <c r="CP11" s="154"/>
      <c r="CQ11" s="184"/>
      <c r="CT11" s="238"/>
      <c r="CU11" s="154"/>
      <c r="CV11" s="154"/>
      <c r="CW11" s="154"/>
      <c r="CX11" s="155"/>
      <c r="CY11" s="154"/>
      <c r="CZ11" s="154"/>
      <c r="DA11" s="154"/>
      <c r="DB11" s="184"/>
    </row>
    <row r="12" spans="1:106" ht="34">
      <c r="A12" s="116"/>
      <c r="B12" s="116"/>
      <c r="C12" s="116"/>
      <c r="E12" s="189">
        <f>+Datos!$C$6</f>
        <v>0</v>
      </c>
      <c r="F12" s="126"/>
      <c r="G12" s="126"/>
      <c r="H12" s="116"/>
      <c r="I12" s="116"/>
      <c r="J12" s="116"/>
      <c r="K12" s="116"/>
      <c r="L12" s="124" t="s">
        <v>133</v>
      </c>
      <c r="M12" s="116"/>
      <c r="N12" s="116"/>
      <c r="O12" s="238"/>
      <c r="P12" s="166"/>
      <c r="Q12" s="166"/>
      <c r="R12" s="166"/>
      <c r="S12" s="166"/>
      <c r="T12" s="166"/>
      <c r="U12" s="239"/>
      <c r="V12" s="116" t="s">
        <v>107</v>
      </c>
      <c r="W12" s="116"/>
      <c r="X12" s="125">
        <f>+Datos!E44</f>
        <v>0</v>
      </c>
      <c r="Y12" s="116"/>
      <c r="Z12" s="116"/>
      <c r="AA12" s="116" t="s">
        <v>125</v>
      </c>
      <c r="AB12" s="116"/>
      <c r="AC12" s="125">
        <f>+'Cash Flow &amp;Equity Total'!C13</f>
        <v>0</v>
      </c>
      <c r="AD12" s="132"/>
      <c r="AE12" s="125">
        <f>+'Cash Flow &amp;Equity Total'!D13</f>
        <v>0</v>
      </c>
      <c r="AH12" s="128" t="s">
        <v>159</v>
      </c>
      <c r="AI12" s="128"/>
      <c r="AJ12" s="129">
        <f>+'Cash Flow &amp;Equity Total'!C7</f>
        <v>0</v>
      </c>
      <c r="AK12" s="129">
        <f>+'Cash Flow &amp;Equity Total'!D7</f>
        <v>0</v>
      </c>
      <c r="AL12" s="129">
        <f>+'Cash Flow &amp;Equity Total'!M7</f>
        <v>0</v>
      </c>
      <c r="AM12" s="129">
        <f>+'Cash Flow &amp;Equity Total'!W7</f>
        <v>0</v>
      </c>
      <c r="AN12" s="129">
        <f>+'Cash Flow &amp;Equity Total'!AG7</f>
        <v>0</v>
      </c>
      <c r="AO12" s="116"/>
      <c r="AP12" s="116"/>
      <c r="AQ12" s="290" t="s">
        <v>77</v>
      </c>
      <c r="AR12" s="290"/>
      <c r="AS12" s="144"/>
      <c r="AT12" s="144"/>
      <c r="AU12" s="144"/>
      <c r="AV12" s="144"/>
      <c r="AW12" s="144"/>
      <c r="AX12" s="144"/>
      <c r="AY12" s="144"/>
      <c r="AZ12" s="144"/>
      <c r="BA12" s="144"/>
      <c r="BB12" s="238"/>
      <c r="BC12" s="154"/>
      <c r="BD12" s="154"/>
      <c r="BE12" s="154"/>
      <c r="BF12" s="154"/>
      <c r="BG12" s="154"/>
      <c r="BH12" s="154"/>
      <c r="BI12" s="154"/>
      <c r="BJ12" s="184"/>
      <c r="BK12" s="116"/>
      <c r="BL12" s="116"/>
      <c r="BM12" s="238"/>
      <c r="BN12" s="154"/>
      <c r="BO12" s="154"/>
      <c r="BP12" s="154"/>
      <c r="BQ12" s="154"/>
      <c r="BR12" s="154"/>
      <c r="BS12" s="154"/>
      <c r="BT12" s="154"/>
      <c r="BU12" s="184"/>
      <c r="BX12" s="238"/>
      <c r="BY12" s="154"/>
      <c r="BZ12" s="154"/>
      <c r="CA12" s="155" t="s">
        <v>138</v>
      </c>
      <c r="CB12" s="154"/>
      <c r="CC12" s="154"/>
      <c r="CD12" s="154"/>
      <c r="CE12" s="154"/>
      <c r="CF12" s="184"/>
      <c r="CI12" s="238"/>
      <c r="CJ12" s="154"/>
      <c r="CK12" s="154"/>
      <c r="CL12" s="154"/>
      <c r="CM12" s="155" t="s">
        <v>138</v>
      </c>
      <c r="CN12" s="154"/>
      <c r="CO12" s="154"/>
      <c r="CP12" s="154"/>
      <c r="CQ12" s="184"/>
      <c r="CT12" s="238"/>
      <c r="CU12" s="154"/>
      <c r="CV12" s="154"/>
      <c r="CW12" s="154"/>
      <c r="CX12" s="154"/>
      <c r="CY12" s="154"/>
      <c r="CZ12" s="154"/>
      <c r="DA12" s="154"/>
      <c r="DB12" s="184"/>
    </row>
    <row r="13" spans="1:106">
      <c r="A13" s="116"/>
      <c r="B13" s="116"/>
      <c r="D13" s="131"/>
      <c r="E13" s="134"/>
      <c r="F13" s="131"/>
      <c r="G13" s="150"/>
      <c r="I13" s="116"/>
      <c r="J13" s="116"/>
      <c r="K13" s="116"/>
      <c r="L13" s="116"/>
      <c r="M13" s="116"/>
      <c r="N13" s="116"/>
      <c r="O13" s="238"/>
      <c r="P13" s="166"/>
      <c r="Q13" s="166"/>
      <c r="R13" s="167" t="s">
        <v>142</v>
      </c>
      <c r="S13" s="166"/>
      <c r="T13" s="166"/>
      <c r="U13" s="239"/>
      <c r="V13" s="128" t="s">
        <v>108</v>
      </c>
      <c r="W13" s="128"/>
      <c r="X13" s="129">
        <f>+Datos!C47</f>
        <v>0</v>
      </c>
      <c r="Y13" s="116"/>
      <c r="Z13" s="116"/>
      <c r="AA13" s="116" t="s">
        <v>123</v>
      </c>
      <c r="AB13" s="116"/>
      <c r="AC13" s="125">
        <f>+'Cash Flow &amp;Equity Total'!C14</f>
        <v>0</v>
      </c>
      <c r="AD13" s="132"/>
      <c r="AE13" s="125">
        <f>+'Cash Flow &amp;Equity Total'!D14</f>
        <v>0</v>
      </c>
      <c r="AH13" s="124" t="s">
        <v>91</v>
      </c>
      <c r="AI13" s="124"/>
      <c r="AJ13" s="130">
        <f>+'Cash Flow &amp;Equity Total'!C8</f>
        <v>0</v>
      </c>
      <c r="AK13" s="130">
        <f>+'Cash Flow &amp;Equity Total'!D8</f>
        <v>0</v>
      </c>
      <c r="AL13" s="130">
        <f>+'Cash Flow &amp;Equity Total'!M8</f>
        <v>0</v>
      </c>
      <c r="AM13" s="130">
        <f>+'Cash Flow &amp;Equity Total'!W8</f>
        <v>0</v>
      </c>
      <c r="AN13" s="130">
        <f>+'Cash Flow &amp;Equity Total'!AG8</f>
        <v>0</v>
      </c>
      <c r="AO13" s="116"/>
      <c r="AP13" s="116"/>
      <c r="AQ13" s="287" t="s">
        <v>19</v>
      </c>
      <c r="AR13" s="287"/>
      <c r="AS13" s="144">
        <f>+'Cash Flow &amp;Equity Total'!D11</f>
        <v>0</v>
      </c>
      <c r="AT13" s="144">
        <f>+'Cash Flow &amp;Equity Total'!E11</f>
        <v>0</v>
      </c>
      <c r="AU13" s="144">
        <f>+'Cash Flow &amp;Equity Total'!F11</f>
        <v>0</v>
      </c>
      <c r="AV13" s="144">
        <f>+'Cash Flow &amp;Equity Total'!G11</f>
        <v>0</v>
      </c>
      <c r="AW13" s="144">
        <f>+'Cash Flow &amp;Equity Total'!H11</f>
        <v>0</v>
      </c>
      <c r="AX13" s="144">
        <f>+'Cash Flow &amp;Equity Total'!M11</f>
        <v>0</v>
      </c>
      <c r="AY13" s="144">
        <f>+'Cash Flow &amp;Equity Total'!W11</f>
        <v>0</v>
      </c>
      <c r="AZ13" s="144">
        <f>+'Cash Flow &amp;Equity Total'!AG11</f>
        <v>0</v>
      </c>
      <c r="BA13" s="144"/>
      <c r="BB13" s="238"/>
      <c r="BC13" s="154"/>
      <c r="BD13" s="154"/>
      <c r="BE13" s="154"/>
      <c r="BF13" s="154"/>
      <c r="BG13" s="154"/>
      <c r="BH13" s="154"/>
      <c r="BI13" s="154"/>
      <c r="BJ13" s="184"/>
      <c r="BK13" s="116"/>
      <c r="BL13" s="116"/>
      <c r="BM13" s="238"/>
      <c r="BN13" s="154"/>
      <c r="BO13" s="154"/>
      <c r="BP13" s="154"/>
      <c r="BQ13" s="154"/>
      <c r="BR13" s="154"/>
      <c r="BS13" s="154"/>
      <c r="BT13" s="154"/>
      <c r="BU13" s="184"/>
      <c r="BX13" s="238"/>
      <c r="BY13" s="154"/>
      <c r="BZ13" s="154"/>
      <c r="CB13" s="154"/>
      <c r="CC13" s="154"/>
      <c r="CD13" s="154"/>
      <c r="CE13" s="154"/>
      <c r="CF13" s="184"/>
      <c r="CI13" s="238"/>
      <c r="CJ13" s="154"/>
      <c r="CK13" s="154"/>
      <c r="CL13" s="154"/>
      <c r="CN13" s="154"/>
      <c r="CO13" s="154"/>
      <c r="CP13" s="154"/>
      <c r="CQ13" s="184"/>
      <c r="CT13" s="238"/>
      <c r="CU13" s="154"/>
      <c r="CV13" s="154"/>
      <c r="CW13" s="155" t="s">
        <v>138</v>
      </c>
      <c r="CX13" s="154"/>
      <c r="CY13" s="154"/>
      <c r="CZ13" s="154"/>
      <c r="DA13" s="154"/>
      <c r="DB13" s="184"/>
    </row>
    <row r="14" spans="1:106">
      <c r="A14" s="116"/>
      <c r="B14" s="116"/>
      <c r="C14" s="116"/>
      <c r="H14" s="116"/>
      <c r="I14" s="116"/>
      <c r="J14" s="116"/>
      <c r="K14" s="116"/>
      <c r="L14" s="122" t="s">
        <v>52</v>
      </c>
      <c r="M14" s="116"/>
      <c r="N14" s="242">
        <f>+Datos!C10</f>
        <v>0</v>
      </c>
      <c r="O14" s="238"/>
      <c r="P14" s="166"/>
      <c r="Q14" s="166"/>
      <c r="R14" s="166"/>
      <c r="S14" s="166"/>
      <c r="T14" s="166"/>
      <c r="U14" s="239"/>
      <c r="V14" s="124" t="s">
        <v>109</v>
      </c>
      <c r="W14" s="124"/>
      <c r="X14" s="130">
        <f>+X11+X12+X13</f>
        <v>0</v>
      </c>
      <c r="Y14" s="116"/>
      <c r="Z14" s="116"/>
      <c r="AA14" s="116" t="s">
        <v>126</v>
      </c>
      <c r="AB14" s="116"/>
      <c r="AC14" s="125">
        <f>+'Cash Flow &amp;Equity Total'!C15</f>
        <v>0</v>
      </c>
      <c r="AD14" s="132"/>
      <c r="AE14" s="125">
        <f>+'Cash Flow &amp;Equity Total'!D15</f>
        <v>0</v>
      </c>
      <c r="AH14" s="128" t="s">
        <v>92</v>
      </c>
      <c r="AI14" s="128"/>
      <c r="AJ14" s="129">
        <f>-'Cash Flow &amp;Equity Total'!C17</f>
        <v>0</v>
      </c>
      <c r="AK14" s="129">
        <f>-'Cash Flow &amp;Equity Total'!D17</f>
        <v>0</v>
      </c>
      <c r="AL14" s="129">
        <f>+'Cash Flow &amp;Equity Total'!M17</f>
        <v>0</v>
      </c>
      <c r="AM14" s="129">
        <f>+'Cash Flow &amp;Equity Total'!W17</f>
        <v>0</v>
      </c>
      <c r="AN14" s="129">
        <f>+'Cash Flow &amp;Equity Total'!AG17</f>
        <v>0</v>
      </c>
      <c r="AO14" s="116"/>
      <c r="AP14" s="116"/>
      <c r="AQ14" s="287" t="s">
        <v>23</v>
      </c>
      <c r="AR14" s="287"/>
      <c r="AS14" s="144">
        <f>+'Cash Flow &amp;Equity Total'!D12</f>
        <v>0</v>
      </c>
      <c r="AT14" s="144">
        <f>+'Cash Flow &amp;Equity Total'!E12</f>
        <v>0</v>
      </c>
      <c r="AU14" s="144">
        <f>+'Cash Flow &amp;Equity Total'!F12</f>
        <v>0</v>
      </c>
      <c r="AV14" s="144">
        <f>+'Cash Flow &amp;Equity Total'!G12</f>
        <v>0</v>
      </c>
      <c r="AW14" s="144">
        <f>+'Cash Flow &amp;Equity Total'!H12</f>
        <v>0</v>
      </c>
      <c r="AX14" s="144">
        <f>+'Cash Flow &amp;Equity Total'!M12</f>
        <v>0</v>
      </c>
      <c r="AY14" s="144">
        <f>+'Cash Flow &amp;Equity Total'!W12</f>
        <v>0</v>
      </c>
      <c r="AZ14" s="144">
        <f>+'Cash Flow &amp;Equity Total'!AG12</f>
        <v>0</v>
      </c>
      <c r="BA14" s="144"/>
      <c r="BB14" s="238"/>
      <c r="BC14" s="154"/>
      <c r="BD14" s="154"/>
      <c r="BE14" s="154"/>
      <c r="BF14" s="154"/>
      <c r="BG14" s="154"/>
      <c r="BH14" s="154"/>
      <c r="BI14" s="154"/>
      <c r="BJ14" s="184"/>
      <c r="BK14" s="116"/>
      <c r="BL14" s="116"/>
      <c r="BM14" s="238"/>
      <c r="BN14" s="154"/>
      <c r="BO14" s="154"/>
      <c r="BP14" s="154"/>
      <c r="BQ14" s="154"/>
      <c r="BR14" s="154"/>
      <c r="BS14" s="154"/>
      <c r="BT14" s="154"/>
      <c r="BU14" s="184"/>
      <c r="BX14" s="238"/>
      <c r="BY14" s="154"/>
      <c r="BZ14" s="154"/>
      <c r="CA14" s="154"/>
      <c r="CB14" s="154"/>
      <c r="CC14" s="154"/>
      <c r="CD14" s="154"/>
      <c r="CE14" s="154"/>
      <c r="CF14" s="184"/>
      <c r="CI14" s="238"/>
      <c r="CJ14" s="154"/>
      <c r="CK14" s="154"/>
      <c r="CL14" s="154"/>
      <c r="CM14" s="154"/>
      <c r="CN14" s="154"/>
      <c r="CO14" s="154"/>
      <c r="CP14" s="154"/>
      <c r="CQ14" s="184"/>
      <c r="CT14" s="238"/>
      <c r="CU14" s="154"/>
      <c r="CV14" s="154"/>
      <c r="CW14" s="154"/>
      <c r="CX14" s="154"/>
      <c r="CY14" s="154"/>
      <c r="CZ14" s="154"/>
      <c r="DA14" s="154"/>
      <c r="DB14" s="184"/>
    </row>
    <row r="15" spans="1:106">
      <c r="A15" s="116"/>
      <c r="B15" s="180"/>
      <c r="C15" s="181"/>
      <c r="D15" s="181"/>
      <c r="E15" s="181"/>
      <c r="F15" s="181"/>
      <c r="G15" s="181"/>
      <c r="H15" s="181"/>
      <c r="I15" s="182"/>
      <c r="J15" s="116"/>
      <c r="K15" s="116"/>
      <c r="L15" s="117" t="s">
        <v>53</v>
      </c>
      <c r="M15" s="116"/>
      <c r="N15" s="242">
        <f>+Datos!C11</f>
        <v>0</v>
      </c>
      <c r="O15" s="238"/>
      <c r="P15" s="166"/>
      <c r="Q15" s="166"/>
      <c r="R15" s="166"/>
      <c r="S15" s="166"/>
      <c r="T15" s="166"/>
      <c r="U15" s="239"/>
      <c r="V15" s="116"/>
      <c r="W15" s="116"/>
      <c r="X15" s="125"/>
      <c r="Y15" s="116"/>
      <c r="Z15" s="116"/>
      <c r="AA15" s="128" t="s">
        <v>65</v>
      </c>
      <c r="AB15" s="128"/>
      <c r="AC15" s="129">
        <f>+'Cash Flow &amp;Equity Total'!C16</f>
        <v>0</v>
      </c>
      <c r="AD15" s="129"/>
      <c r="AE15" s="129">
        <f>+'Cash Flow &amp;Equity Total'!D16</f>
        <v>0</v>
      </c>
      <c r="AH15" s="124" t="s">
        <v>121</v>
      </c>
      <c r="AI15" s="124"/>
      <c r="AJ15" s="130">
        <f>+'Cash Flow &amp;Equity Total'!C26</f>
        <v>0</v>
      </c>
      <c r="AK15" s="130">
        <f>+'Cash Flow &amp;Equity Total'!D26</f>
        <v>0</v>
      </c>
      <c r="AL15" s="130">
        <f>+'Cash Flow &amp;Equity Total'!M26</f>
        <v>0</v>
      </c>
      <c r="AM15" s="130">
        <f>+'Cash Flow &amp;Equity Total'!W26</f>
        <v>0</v>
      </c>
      <c r="AN15" s="130">
        <f>+'Cash Flow &amp;Equity Total'!AG26</f>
        <v>0</v>
      </c>
      <c r="AO15" s="116"/>
      <c r="AP15" s="116"/>
      <c r="AQ15" s="287" t="s">
        <v>150</v>
      </c>
      <c r="AR15" s="287"/>
      <c r="AS15" s="144">
        <f>+'Cash Flow &amp;Equity Total'!D13</f>
        <v>0</v>
      </c>
      <c r="AT15" s="144">
        <f>+'Cash Flow &amp;Equity Total'!E13</f>
        <v>0</v>
      </c>
      <c r="AU15" s="144">
        <f>+'Cash Flow &amp;Equity Total'!F13</f>
        <v>0</v>
      </c>
      <c r="AV15" s="144">
        <f>+'Cash Flow &amp;Equity Total'!G13</f>
        <v>0</v>
      </c>
      <c r="AW15" s="144">
        <f>+'Cash Flow &amp;Equity Total'!H13</f>
        <v>0</v>
      </c>
      <c r="AX15" s="144">
        <f>+'Cash Flow &amp;Equity Total'!M13</f>
        <v>0</v>
      </c>
      <c r="AY15" s="144">
        <f>+'Cash Flow &amp;Equity Total'!W13</f>
        <v>0</v>
      </c>
      <c r="AZ15" s="144">
        <f>+'Cash Flow &amp;Equity Total'!AG13</f>
        <v>0</v>
      </c>
      <c r="BA15" s="144"/>
      <c r="BB15" s="238"/>
      <c r="BC15" s="154"/>
      <c r="BD15" s="154"/>
      <c r="BE15" s="154"/>
      <c r="BF15" s="154"/>
      <c r="BG15" s="154"/>
      <c r="BH15" s="154"/>
      <c r="BI15" s="154"/>
      <c r="BJ15" s="184"/>
      <c r="BK15" s="116"/>
      <c r="BL15" s="116"/>
      <c r="BM15" s="238"/>
      <c r="BN15" s="154"/>
      <c r="BO15" s="154"/>
      <c r="BP15" s="154"/>
      <c r="BQ15" s="154"/>
      <c r="BR15" s="154"/>
      <c r="BS15" s="154"/>
      <c r="BT15" s="154"/>
      <c r="BU15" s="184"/>
      <c r="BX15" s="238"/>
      <c r="BY15" s="154"/>
      <c r="BZ15" s="154"/>
      <c r="CA15" s="154"/>
      <c r="CB15" s="154"/>
      <c r="CC15" s="154"/>
      <c r="CD15" s="154"/>
      <c r="CE15" s="154"/>
      <c r="CF15" s="184"/>
      <c r="CI15" s="238"/>
      <c r="CJ15" s="154"/>
      <c r="CK15" s="154"/>
      <c r="CL15" s="154"/>
      <c r="CM15" s="154"/>
      <c r="CN15" s="154"/>
      <c r="CO15" s="154"/>
      <c r="CP15" s="154"/>
      <c r="CQ15" s="184"/>
      <c r="CT15" s="238"/>
      <c r="CU15" s="154"/>
      <c r="CV15" s="154"/>
      <c r="CW15" s="154"/>
      <c r="CX15" s="154"/>
      <c r="CY15" s="154"/>
      <c r="CZ15" s="154"/>
      <c r="DA15" s="154"/>
      <c r="DB15" s="184"/>
    </row>
    <row r="16" spans="1:106">
      <c r="A16" s="116"/>
      <c r="B16" s="183"/>
      <c r="C16" s="154"/>
      <c r="D16" s="154"/>
      <c r="E16" s="154"/>
      <c r="F16" s="154"/>
      <c r="G16" s="154"/>
      <c r="H16" s="154"/>
      <c r="I16" s="184"/>
      <c r="J16" s="116"/>
      <c r="K16" s="116"/>
      <c r="L16" s="117" t="s">
        <v>215</v>
      </c>
      <c r="M16" s="116"/>
      <c r="N16" s="242">
        <f>+Datos!C12</f>
        <v>0</v>
      </c>
      <c r="O16" s="238"/>
      <c r="P16" s="166"/>
      <c r="Q16" s="166"/>
      <c r="R16" s="166"/>
      <c r="S16" s="166"/>
      <c r="T16" s="166"/>
      <c r="U16" s="239"/>
      <c r="V16" s="116" t="s">
        <v>110</v>
      </c>
      <c r="W16" s="116"/>
      <c r="X16" s="125" t="str">
        <f>IF(Datos!C57=0,"",+X9/Datos!C12)</f>
        <v/>
      </c>
      <c r="Y16" s="140" t="s">
        <v>165</v>
      </c>
      <c r="Z16" s="116"/>
      <c r="AA16" s="124" t="s">
        <v>115</v>
      </c>
      <c r="AB16" s="124"/>
      <c r="AC16" s="130">
        <f>+'Cash Flow &amp;Equity Total'!C17</f>
        <v>0</v>
      </c>
      <c r="AD16" s="135"/>
      <c r="AE16" s="130">
        <f>+'Cash Flow &amp;Equity Total'!D17</f>
        <v>0</v>
      </c>
      <c r="AH16" s="128" t="s">
        <v>149</v>
      </c>
      <c r="AI16" s="128"/>
      <c r="AJ16" s="129">
        <f>+'Cash Flow &amp;Equity Total'!C27</f>
        <v>0</v>
      </c>
      <c r="AK16" s="129">
        <f>+'Cash Flow &amp;Equity Total'!D27</f>
        <v>0</v>
      </c>
      <c r="AL16" s="129">
        <f>+'Cash Flow &amp;Equity Total'!M27</f>
        <v>0</v>
      </c>
      <c r="AM16" s="129">
        <f>+'Cash Flow &amp;Equity Total'!W27</f>
        <v>0</v>
      </c>
      <c r="AN16" s="129">
        <f>+'Cash Flow &amp;Equity Total'!AG27</f>
        <v>0</v>
      </c>
      <c r="AO16" s="116"/>
      <c r="AP16" s="116"/>
      <c r="AQ16" s="287" t="s">
        <v>25</v>
      </c>
      <c r="AR16" s="287"/>
      <c r="AS16" s="144">
        <f>+'Cash Flow &amp;Equity Total'!D14</f>
        <v>0</v>
      </c>
      <c r="AT16" s="144">
        <f>+'Cash Flow &amp;Equity Total'!E14</f>
        <v>0</v>
      </c>
      <c r="AU16" s="144">
        <f>+'Cash Flow &amp;Equity Total'!F14</f>
        <v>0</v>
      </c>
      <c r="AV16" s="144">
        <f>+'Cash Flow &amp;Equity Total'!G14</f>
        <v>0</v>
      </c>
      <c r="AW16" s="144">
        <f>+'Cash Flow &amp;Equity Total'!H14</f>
        <v>0</v>
      </c>
      <c r="AX16" s="144">
        <f>+'Cash Flow &amp;Equity Total'!M14</f>
        <v>0</v>
      </c>
      <c r="AY16" s="144">
        <f>+'Cash Flow &amp;Equity Total'!W14</f>
        <v>0</v>
      </c>
      <c r="AZ16" s="144">
        <f>+'Cash Flow &amp;Equity Total'!AG14</f>
        <v>0</v>
      </c>
      <c r="BA16" s="144"/>
      <c r="BB16" s="238"/>
      <c r="BC16" s="154"/>
      <c r="BD16" s="154"/>
      <c r="BE16" s="154"/>
      <c r="BF16" s="154"/>
      <c r="BG16" s="154"/>
      <c r="BH16" s="154"/>
      <c r="BI16" s="154"/>
      <c r="BJ16" s="184"/>
      <c r="BK16" s="116"/>
      <c r="BL16" s="116"/>
      <c r="BM16" s="238"/>
      <c r="BN16" s="154"/>
      <c r="BO16" s="154"/>
      <c r="BP16" s="154"/>
      <c r="BQ16" s="154"/>
      <c r="BR16" s="154"/>
      <c r="BS16" s="154"/>
      <c r="BT16" s="154"/>
      <c r="BU16" s="184"/>
      <c r="BX16" s="238"/>
      <c r="BY16" s="154"/>
      <c r="BZ16" s="154"/>
      <c r="CA16" s="154"/>
      <c r="CB16" s="154"/>
      <c r="CC16" s="154"/>
      <c r="CD16" s="154"/>
      <c r="CE16" s="154"/>
      <c r="CF16" s="184"/>
      <c r="CI16" s="238"/>
      <c r="CJ16" s="154"/>
      <c r="CK16" s="154"/>
      <c r="CL16" s="154"/>
      <c r="CM16" s="154"/>
      <c r="CN16" s="154"/>
      <c r="CO16" s="154"/>
      <c r="CP16" s="154"/>
      <c r="CQ16" s="184"/>
      <c r="CT16" s="238"/>
      <c r="CU16" s="154"/>
      <c r="CV16" s="154"/>
      <c r="CW16" s="154"/>
      <c r="CX16" s="154"/>
      <c r="CY16" s="154"/>
      <c r="CZ16" s="154"/>
      <c r="DA16" s="154"/>
      <c r="DB16" s="184"/>
    </row>
    <row r="17" spans="1:106">
      <c r="A17" s="116"/>
      <c r="B17" s="183"/>
      <c r="C17" s="154"/>
      <c r="D17" s="154"/>
      <c r="E17" s="154"/>
      <c r="F17" s="154"/>
      <c r="G17" s="154"/>
      <c r="H17" s="154"/>
      <c r="I17" s="184"/>
      <c r="J17" s="116"/>
      <c r="K17" s="116"/>
      <c r="L17" s="117" t="s">
        <v>59</v>
      </c>
      <c r="M17" s="116"/>
      <c r="N17" s="242">
        <f>+Datos!C13</f>
        <v>0</v>
      </c>
      <c r="O17" s="238"/>
      <c r="P17" s="166"/>
      <c r="Q17" s="166"/>
      <c r="R17" s="166"/>
      <c r="S17" s="166"/>
      <c r="T17" s="166"/>
      <c r="U17" s="239"/>
      <c r="V17" s="116"/>
      <c r="W17" s="116"/>
      <c r="X17" s="116"/>
      <c r="Y17" s="116"/>
      <c r="Z17" s="116"/>
      <c r="AH17" s="124" t="s">
        <v>172</v>
      </c>
      <c r="AI17" s="124"/>
      <c r="AJ17" s="130">
        <f>+'Cash Flow &amp;Equity Total'!C28</f>
        <v>0</v>
      </c>
      <c r="AK17" s="130">
        <f>+'Cash Flow &amp;Equity Total'!D28</f>
        <v>0</v>
      </c>
      <c r="AL17" s="130">
        <f>+'Cash Flow &amp;Equity Total'!M28</f>
        <v>0</v>
      </c>
      <c r="AM17" s="130">
        <f>+'Cash Flow &amp;Equity Total'!W28</f>
        <v>0</v>
      </c>
      <c r="AN17" s="130">
        <f>+'Cash Flow &amp;Equity Total'!AG28</f>
        <v>0</v>
      </c>
      <c r="AO17" s="116"/>
      <c r="AP17" s="116"/>
      <c r="AQ17" s="287" t="s">
        <v>12</v>
      </c>
      <c r="AR17" s="287"/>
      <c r="AS17" s="144">
        <f>+'Cash Flow &amp;Equity Total'!D15</f>
        <v>0</v>
      </c>
      <c r="AT17" s="144">
        <f>+'Cash Flow &amp;Equity Total'!E15</f>
        <v>0</v>
      </c>
      <c r="AU17" s="144">
        <f>+'Cash Flow &amp;Equity Total'!F15</f>
        <v>0</v>
      </c>
      <c r="AV17" s="144">
        <f>+'Cash Flow &amp;Equity Total'!G15</f>
        <v>0</v>
      </c>
      <c r="AW17" s="144">
        <f>+'Cash Flow &amp;Equity Total'!H15</f>
        <v>0</v>
      </c>
      <c r="AX17" s="144">
        <f>+'Cash Flow &amp;Equity Total'!M15</f>
        <v>0</v>
      </c>
      <c r="AY17" s="144">
        <f>+'Cash Flow &amp;Equity Total'!W15</f>
        <v>0</v>
      </c>
      <c r="AZ17" s="144">
        <f>+'Cash Flow &amp;Equity Total'!AG15</f>
        <v>0</v>
      </c>
      <c r="BA17" s="144"/>
      <c r="BB17" s="238"/>
      <c r="BC17" s="154"/>
      <c r="BD17" s="154"/>
      <c r="BE17" s="154"/>
      <c r="BF17" s="154"/>
      <c r="BG17" s="154"/>
      <c r="BH17" s="154"/>
      <c r="BI17" s="154"/>
      <c r="BJ17" s="184"/>
      <c r="BK17" s="116"/>
      <c r="BL17" s="116"/>
      <c r="BM17" s="238"/>
      <c r="BN17" s="154"/>
      <c r="BO17" s="154"/>
      <c r="BP17" s="154"/>
      <c r="BQ17" s="154"/>
      <c r="BR17" s="154"/>
      <c r="BS17" s="154"/>
      <c r="BT17" s="154"/>
      <c r="BU17" s="184"/>
      <c r="BX17" s="238"/>
      <c r="BY17" s="154"/>
      <c r="BZ17" s="154"/>
      <c r="CA17" s="154"/>
      <c r="CB17" s="154"/>
      <c r="CC17" s="154"/>
      <c r="CD17" s="154"/>
      <c r="CE17" s="154"/>
      <c r="CF17" s="184"/>
      <c r="CI17" s="238"/>
      <c r="CJ17" s="154"/>
      <c r="CK17" s="154"/>
      <c r="CL17" s="154"/>
      <c r="CM17" s="154"/>
      <c r="CN17" s="154"/>
      <c r="CO17" s="154"/>
      <c r="CP17" s="154"/>
      <c r="CQ17" s="184"/>
      <c r="CT17" s="238"/>
      <c r="CU17" s="154"/>
      <c r="CV17" s="154"/>
      <c r="CW17" s="154"/>
      <c r="CX17" s="154"/>
      <c r="CY17" s="154"/>
      <c r="CZ17" s="154"/>
      <c r="DA17" s="154"/>
      <c r="DB17" s="184"/>
    </row>
    <row r="18" spans="1:106">
      <c r="A18" s="116"/>
      <c r="B18" s="183"/>
      <c r="C18" s="154"/>
      <c r="D18" s="154"/>
      <c r="E18" s="154"/>
      <c r="F18" s="154"/>
      <c r="G18" s="154"/>
      <c r="H18" s="154"/>
      <c r="I18" s="184"/>
      <c r="J18" s="116"/>
      <c r="K18" s="116"/>
      <c r="L18" s="117" t="s">
        <v>54</v>
      </c>
      <c r="M18" s="116"/>
      <c r="N18" s="242">
        <f>+Datos!C14</f>
        <v>0</v>
      </c>
      <c r="O18" s="238"/>
      <c r="P18" s="166"/>
      <c r="Q18" s="166"/>
      <c r="R18" s="166"/>
      <c r="S18" s="166"/>
      <c r="T18" s="166"/>
      <c r="U18" s="239"/>
      <c r="V18" s="124" t="s">
        <v>174</v>
      </c>
      <c r="W18" s="116"/>
      <c r="X18" s="116"/>
      <c r="Y18" s="116"/>
      <c r="Z18" s="116"/>
      <c r="AA18" s="124" t="s">
        <v>88</v>
      </c>
      <c r="AB18" s="116"/>
      <c r="AC18" s="116"/>
      <c r="AD18" s="116"/>
      <c r="AE18" s="116"/>
      <c r="AH18" s="126"/>
      <c r="AI18" s="126"/>
      <c r="AJ18" s="127"/>
      <c r="AK18" s="133"/>
      <c r="AL18" s="127"/>
      <c r="AM18" s="116"/>
      <c r="AN18" s="116"/>
      <c r="AO18" s="116"/>
      <c r="AP18" s="116"/>
      <c r="AQ18" s="287" t="s">
        <v>0</v>
      </c>
      <c r="AR18" s="287"/>
      <c r="AS18" s="145">
        <f>+'Cash Flow &amp;Equity Total'!D16</f>
        <v>0</v>
      </c>
      <c r="AT18" s="145">
        <f>+'Cash Flow &amp;Equity Total'!E16</f>
        <v>0</v>
      </c>
      <c r="AU18" s="145">
        <f>+'Cash Flow &amp;Equity Total'!F16</f>
        <v>0</v>
      </c>
      <c r="AV18" s="145">
        <f>+'Cash Flow &amp;Equity Total'!G16</f>
        <v>0</v>
      </c>
      <c r="AW18" s="145">
        <f>+'Cash Flow &amp;Equity Total'!H16</f>
        <v>0</v>
      </c>
      <c r="AX18" s="145">
        <f>+'Cash Flow &amp;Equity Total'!M16</f>
        <v>0</v>
      </c>
      <c r="AY18" s="145">
        <f>+'Cash Flow &amp;Equity Total'!W16</f>
        <v>0</v>
      </c>
      <c r="AZ18" s="145">
        <f>+'Cash Flow &amp;Equity Total'!AG16</f>
        <v>0</v>
      </c>
      <c r="BA18" s="144"/>
      <c r="BB18" s="238"/>
      <c r="BC18" s="154"/>
      <c r="BD18" s="154"/>
      <c r="BE18" s="154"/>
      <c r="BF18" s="154"/>
      <c r="BG18" s="154"/>
      <c r="BH18" s="154"/>
      <c r="BI18" s="154"/>
      <c r="BJ18" s="184"/>
      <c r="BK18" s="116"/>
      <c r="BL18" s="116"/>
      <c r="BM18" s="238"/>
      <c r="BN18" s="154"/>
      <c r="BO18" s="154"/>
      <c r="BP18" s="154"/>
      <c r="BQ18" s="154"/>
      <c r="BR18" s="154"/>
      <c r="BS18" s="154"/>
      <c r="BT18" s="154"/>
      <c r="BU18" s="184"/>
      <c r="BX18" s="238"/>
      <c r="BY18" s="154"/>
      <c r="BZ18" s="154"/>
      <c r="CA18" s="154"/>
      <c r="CB18" s="154"/>
      <c r="CC18" s="154"/>
      <c r="CD18" s="154"/>
      <c r="CE18" s="154"/>
      <c r="CF18" s="184"/>
      <c r="CI18" s="238"/>
      <c r="CJ18" s="154"/>
      <c r="CK18" s="154"/>
      <c r="CL18" s="154"/>
      <c r="CM18" s="154"/>
      <c r="CN18" s="154"/>
      <c r="CO18" s="154"/>
      <c r="CP18" s="154"/>
      <c r="CQ18" s="184"/>
      <c r="CT18" s="238"/>
      <c r="CU18" s="154"/>
      <c r="CV18" s="154"/>
      <c r="CW18" s="154"/>
      <c r="CX18" s="154"/>
      <c r="CY18" s="154"/>
      <c r="CZ18" s="154"/>
      <c r="DA18" s="154"/>
      <c r="DB18" s="184"/>
    </row>
    <row r="19" spans="1:106">
      <c r="A19" s="116"/>
      <c r="B19" s="183"/>
      <c r="C19" s="154"/>
      <c r="D19" s="154"/>
      <c r="E19" s="154"/>
      <c r="F19" s="154"/>
      <c r="G19" s="154"/>
      <c r="H19" s="154"/>
      <c r="I19" s="184"/>
      <c r="J19" s="116"/>
      <c r="K19" s="116"/>
      <c r="L19" s="117" t="s">
        <v>55</v>
      </c>
      <c r="M19" s="116"/>
      <c r="N19" s="242">
        <f>+Datos!C15</f>
        <v>0</v>
      </c>
      <c r="O19" s="238"/>
      <c r="P19" s="166"/>
      <c r="Q19" s="166"/>
      <c r="R19" s="166"/>
      <c r="S19" s="166"/>
      <c r="T19" s="166"/>
      <c r="U19" s="239"/>
      <c r="V19" s="116"/>
      <c r="W19" s="116"/>
      <c r="X19" s="116"/>
      <c r="Y19" s="116"/>
      <c r="Z19" s="116"/>
      <c r="AH19" s="124"/>
      <c r="AI19" s="116"/>
      <c r="AJ19" s="125"/>
      <c r="AK19" s="132"/>
      <c r="AL19" s="125"/>
      <c r="AM19" s="116"/>
      <c r="AN19" s="130"/>
      <c r="AO19" s="116"/>
      <c r="AP19" s="116"/>
      <c r="AQ19" s="291" t="s">
        <v>92</v>
      </c>
      <c r="AR19" s="291"/>
      <c r="AS19" s="146">
        <f>+'Cash Flow &amp;Equity Total'!D17</f>
        <v>0</v>
      </c>
      <c r="AT19" s="146">
        <f>+'Cash Flow &amp;Equity Total'!E17</f>
        <v>0</v>
      </c>
      <c r="AU19" s="146">
        <f>+'Cash Flow &amp;Equity Total'!F17</f>
        <v>0</v>
      </c>
      <c r="AV19" s="146">
        <f>+'Cash Flow &amp;Equity Total'!G17</f>
        <v>0</v>
      </c>
      <c r="AW19" s="146">
        <f>+'Cash Flow &amp;Equity Total'!H17</f>
        <v>0</v>
      </c>
      <c r="AX19" s="146">
        <f>+'Cash Flow &amp;Equity Total'!M17</f>
        <v>0</v>
      </c>
      <c r="AY19" s="146">
        <f>+'Cash Flow &amp;Equity Total'!W17</f>
        <v>0</v>
      </c>
      <c r="AZ19" s="146">
        <f>+'Cash Flow &amp;Equity Total'!AG17</f>
        <v>0</v>
      </c>
      <c r="BA19" s="146"/>
      <c r="BB19" s="238"/>
      <c r="BC19" s="154"/>
      <c r="BD19" s="154"/>
      <c r="BE19" s="154"/>
      <c r="BF19" s="154"/>
      <c r="BG19" s="154"/>
      <c r="BH19" s="154"/>
      <c r="BI19" s="154"/>
      <c r="BJ19" s="184"/>
      <c r="BK19" s="116"/>
      <c r="BL19" s="116"/>
      <c r="BM19" s="238"/>
      <c r="BN19" s="154"/>
      <c r="BO19" s="154"/>
      <c r="BP19" s="154"/>
      <c r="BQ19" s="154"/>
      <c r="BR19" s="154"/>
      <c r="BS19" s="154"/>
      <c r="BT19" s="154"/>
      <c r="BU19" s="184"/>
      <c r="BX19" s="238"/>
      <c r="BY19" s="154"/>
      <c r="BZ19" s="154"/>
      <c r="CA19" s="154"/>
      <c r="CB19" s="154"/>
      <c r="CC19" s="154"/>
      <c r="CD19" s="154"/>
      <c r="CE19" s="154"/>
      <c r="CF19" s="184"/>
      <c r="CI19" s="238"/>
      <c r="CJ19" s="154"/>
      <c r="CK19" s="154"/>
      <c r="CL19" s="154"/>
      <c r="CM19" s="154"/>
      <c r="CN19" s="154"/>
      <c r="CO19" s="154"/>
      <c r="CP19" s="154"/>
      <c r="CQ19" s="184"/>
      <c r="CT19" s="238"/>
      <c r="CU19" s="154"/>
      <c r="CV19" s="154"/>
      <c r="CW19" s="154"/>
      <c r="CX19" s="154"/>
      <c r="CY19" s="154"/>
      <c r="CZ19" s="154"/>
      <c r="DA19" s="154"/>
      <c r="DB19" s="184"/>
    </row>
    <row r="20" spans="1:106">
      <c r="A20" s="116"/>
      <c r="B20" s="183"/>
      <c r="C20" s="154"/>
      <c r="D20" s="154"/>
      <c r="E20" s="154"/>
      <c r="F20" s="154"/>
      <c r="G20" s="154"/>
      <c r="H20" s="154"/>
      <c r="I20" s="184"/>
      <c r="J20" s="116"/>
      <c r="K20" s="116"/>
      <c r="L20" s="117" t="s">
        <v>56</v>
      </c>
      <c r="M20" s="116"/>
      <c r="N20" s="242">
        <f>+Datos!C16</f>
        <v>0</v>
      </c>
      <c r="O20" s="238"/>
      <c r="P20" s="166"/>
      <c r="Q20" s="166"/>
      <c r="R20" s="166"/>
      <c r="S20" s="166"/>
      <c r="T20" s="166"/>
      <c r="U20" s="239"/>
      <c r="V20" s="116" t="s">
        <v>111</v>
      </c>
      <c r="W20" s="116"/>
      <c r="X20" s="125">
        <f>+Datos!C29</f>
        <v>0</v>
      </c>
      <c r="Y20" s="116"/>
      <c r="Z20" s="116"/>
      <c r="AA20" s="176" t="s">
        <v>115</v>
      </c>
      <c r="AB20" s="176"/>
      <c r="AC20" s="176"/>
      <c r="AD20" s="176"/>
      <c r="AE20" s="177">
        <f>+Datos!C47</f>
        <v>0</v>
      </c>
      <c r="AM20" s="116"/>
      <c r="AN20" s="194"/>
      <c r="AO20" s="116"/>
      <c r="AP20" s="116"/>
      <c r="AS20" s="144"/>
      <c r="AT20" s="144"/>
      <c r="AU20" s="144"/>
      <c r="AV20" s="144"/>
      <c r="AW20" s="144"/>
      <c r="AX20" s="144"/>
      <c r="AY20" s="144"/>
      <c r="AZ20" s="144"/>
      <c r="BA20" s="144"/>
      <c r="BB20" s="238"/>
      <c r="BC20" s="154"/>
      <c r="BD20" s="154"/>
      <c r="BE20" s="154"/>
      <c r="BF20" s="154"/>
      <c r="BG20" s="154"/>
      <c r="BH20" s="154"/>
      <c r="BI20" s="154"/>
      <c r="BJ20" s="184"/>
      <c r="BK20" s="116"/>
      <c r="BL20" s="116"/>
      <c r="BM20" s="238"/>
      <c r="BN20" s="154"/>
      <c r="BO20" s="154"/>
      <c r="BP20" s="154"/>
      <c r="BQ20" s="154"/>
      <c r="BR20" s="154"/>
      <c r="BS20" s="154"/>
      <c r="BT20" s="154"/>
      <c r="BU20" s="184"/>
      <c r="BX20" s="238"/>
      <c r="BY20" s="154"/>
      <c r="BZ20" s="154"/>
      <c r="CA20" s="154"/>
      <c r="CB20" s="154"/>
      <c r="CC20" s="154"/>
      <c r="CD20" s="154"/>
      <c r="CE20" s="154"/>
      <c r="CF20" s="184"/>
      <c r="CI20" s="238"/>
      <c r="CJ20" s="154"/>
      <c r="CK20" s="154"/>
      <c r="CL20" s="154"/>
      <c r="CM20" s="154"/>
      <c r="CN20" s="154"/>
      <c r="CO20" s="154"/>
      <c r="CP20" s="154"/>
      <c r="CQ20" s="184"/>
      <c r="CT20" s="238"/>
      <c r="CU20" s="154"/>
      <c r="CV20" s="154"/>
      <c r="CW20" s="154"/>
      <c r="CX20" s="154"/>
      <c r="CY20" s="154"/>
      <c r="CZ20" s="154"/>
      <c r="DA20" s="154"/>
      <c r="DB20" s="184"/>
    </row>
    <row r="21" spans="1:106" ht="22" customHeight="1">
      <c r="A21" s="116"/>
      <c r="B21" s="183"/>
      <c r="C21" s="154"/>
      <c r="D21" s="154"/>
      <c r="E21" s="154"/>
      <c r="F21" s="154"/>
      <c r="G21" s="154"/>
      <c r="H21" s="154"/>
      <c r="I21" s="184"/>
      <c r="J21" s="116"/>
      <c r="K21" s="116"/>
      <c r="L21" s="117" t="s">
        <v>120</v>
      </c>
      <c r="M21" s="116"/>
      <c r="N21" s="242">
        <f>+Datos!C17</f>
        <v>0</v>
      </c>
      <c r="O21" s="238"/>
      <c r="P21" s="166"/>
      <c r="Q21" s="166"/>
      <c r="R21" s="166"/>
      <c r="S21" s="166"/>
      <c r="T21" s="166"/>
      <c r="U21" s="239"/>
      <c r="V21" s="116" t="s">
        <v>112</v>
      </c>
      <c r="W21" s="116"/>
      <c r="X21" s="118" t="str">
        <f>IF(X9=0,"",+X20/X9)</f>
        <v/>
      </c>
      <c r="Y21" s="116"/>
      <c r="Z21" s="116"/>
      <c r="AH21" s="124"/>
      <c r="AM21" s="116"/>
      <c r="AN21" s="130"/>
      <c r="AO21" s="116"/>
      <c r="AP21" s="116"/>
      <c r="AQ21" s="216" t="s">
        <v>78</v>
      </c>
      <c r="AR21" s="216"/>
      <c r="AS21" s="144"/>
      <c r="AT21" s="144"/>
      <c r="AU21" s="144"/>
      <c r="AV21" s="144"/>
      <c r="AW21" s="144"/>
      <c r="AX21" s="144"/>
      <c r="AY21" s="144"/>
      <c r="AZ21" s="144"/>
      <c r="BA21" s="146"/>
      <c r="BB21" s="240"/>
      <c r="BC21" s="186"/>
      <c r="BD21" s="186"/>
      <c r="BE21" s="186"/>
      <c r="BF21" s="186"/>
      <c r="BG21" s="186"/>
      <c r="BH21" s="186"/>
      <c r="BI21" s="186"/>
      <c r="BJ21" s="187"/>
      <c r="BK21" s="116"/>
      <c r="BL21" s="116"/>
      <c r="BM21" s="240"/>
      <c r="BN21" s="186"/>
      <c r="BO21" s="186"/>
      <c r="BP21" s="186"/>
      <c r="BQ21" s="186"/>
      <c r="BR21" s="186"/>
      <c r="BS21" s="186"/>
      <c r="BT21" s="186"/>
      <c r="BU21" s="187"/>
      <c r="BX21" s="240"/>
      <c r="BY21" s="186"/>
      <c r="BZ21" s="186"/>
      <c r="CA21" s="186"/>
      <c r="CB21" s="186"/>
      <c r="CC21" s="186"/>
      <c r="CD21" s="186"/>
      <c r="CE21" s="186"/>
      <c r="CF21" s="187"/>
      <c r="CI21" s="240"/>
      <c r="CJ21" s="186"/>
      <c r="CK21" s="186"/>
      <c r="CL21" s="186"/>
      <c r="CM21" s="186"/>
      <c r="CN21" s="186"/>
      <c r="CO21" s="186"/>
      <c r="CP21" s="186"/>
      <c r="CQ21" s="187"/>
      <c r="CT21" s="240"/>
      <c r="CU21" s="186"/>
      <c r="CV21" s="186"/>
      <c r="CW21" s="186"/>
      <c r="CX21" s="186"/>
      <c r="CY21" s="186"/>
      <c r="CZ21" s="186"/>
      <c r="DA21" s="186"/>
      <c r="DB21" s="187"/>
    </row>
    <row r="22" spans="1:106">
      <c r="A22" s="116"/>
      <c r="B22" s="183"/>
      <c r="C22" s="154"/>
      <c r="D22" s="154"/>
      <c r="E22" s="154"/>
      <c r="F22" s="154"/>
      <c r="G22" s="154"/>
      <c r="H22" s="154"/>
      <c r="I22" s="184"/>
      <c r="J22" s="116"/>
      <c r="K22" s="116"/>
      <c r="L22" s="116"/>
      <c r="M22" s="116"/>
      <c r="N22" s="116"/>
      <c r="O22" s="240"/>
      <c r="P22" s="128"/>
      <c r="Q22" s="128"/>
      <c r="R22" s="128"/>
      <c r="S22" s="128"/>
      <c r="T22" s="128"/>
      <c r="U22" s="241"/>
      <c r="V22" s="116" t="s">
        <v>85</v>
      </c>
      <c r="W22" s="116"/>
      <c r="X22" s="119">
        <f>+Datos!C31</f>
        <v>0</v>
      </c>
      <c r="Y22" s="140" t="s">
        <v>205</v>
      </c>
      <c r="Z22" s="116"/>
      <c r="AA22" s="278" t="str">
        <f>+Datos!B49</f>
        <v>Descripcion de las reformas necesarias</v>
      </c>
      <c r="AB22" s="279"/>
      <c r="AC22" s="279"/>
      <c r="AD22" s="279"/>
      <c r="AE22" s="280"/>
      <c r="AN22" s="116"/>
      <c r="AO22" s="116"/>
      <c r="AP22" s="116"/>
      <c r="AQ22" s="214" t="s">
        <v>79</v>
      </c>
      <c r="AR22" s="214"/>
      <c r="AS22" s="144">
        <f>+'Cash Flow &amp;Equity Total'!D24</f>
        <v>0</v>
      </c>
      <c r="AT22" s="144">
        <f>+'Cash Flow &amp;Equity Total'!E24</f>
        <v>0</v>
      </c>
      <c r="AU22" s="144">
        <f>+'Cash Flow &amp;Equity Total'!F24</f>
        <v>0</v>
      </c>
      <c r="AV22" s="144">
        <f>+'Cash Flow &amp;Equity Total'!G24</f>
        <v>0</v>
      </c>
      <c r="AW22" s="144">
        <f>+'Cash Flow &amp;Equity Total'!H24</f>
        <v>0</v>
      </c>
      <c r="AX22" s="144">
        <f>+'Cash Flow &amp;Equity Total'!M24</f>
        <v>0</v>
      </c>
      <c r="AY22" s="144">
        <f>+'Cash Flow &amp;Equity Total'!W24</f>
        <v>0</v>
      </c>
      <c r="AZ22" s="144">
        <f>+'Cash Flow &amp;Equity Total'!AG24</f>
        <v>0</v>
      </c>
      <c r="BA22" s="144"/>
      <c r="BB22" s="116"/>
      <c r="BC22" s="116"/>
      <c r="BD22" s="116"/>
      <c r="BE22" s="116"/>
      <c r="BF22" s="116"/>
      <c r="BG22" s="116"/>
      <c r="BH22" s="116"/>
      <c r="BI22" s="116"/>
      <c r="BJ22" s="116"/>
      <c r="BK22" s="116"/>
      <c r="BL22" s="116"/>
      <c r="BM22" s="116"/>
      <c r="BN22" s="116"/>
      <c r="BO22" s="116"/>
      <c r="BP22" s="116"/>
      <c r="BQ22" s="116"/>
      <c r="BR22" s="116"/>
      <c r="BS22" s="116"/>
      <c r="BT22" s="116"/>
      <c r="BU22" s="116"/>
      <c r="BX22" s="116"/>
      <c r="BY22" s="116"/>
      <c r="BZ22" s="116"/>
      <c r="CA22" s="116"/>
      <c r="CB22" s="116"/>
      <c r="CC22" s="116"/>
      <c r="CD22" s="116"/>
      <c r="CE22" s="116"/>
      <c r="CF22" s="116"/>
      <c r="CI22" s="116"/>
      <c r="CJ22" s="116"/>
      <c r="CK22" s="116"/>
      <c r="CL22" s="116"/>
      <c r="CM22" s="116"/>
      <c r="CN22" s="116"/>
      <c r="CO22" s="116"/>
      <c r="CP22" s="116"/>
      <c r="CQ22" s="116"/>
      <c r="CT22" s="116"/>
      <c r="CU22" s="116"/>
      <c r="CV22" s="116"/>
      <c r="CW22" s="116"/>
      <c r="CX22" s="116"/>
      <c r="CY22" s="116"/>
      <c r="CZ22" s="116"/>
      <c r="DA22" s="116"/>
      <c r="DB22" s="116"/>
    </row>
    <row r="23" spans="1:106">
      <c r="A23" s="116"/>
      <c r="B23" s="183"/>
      <c r="C23" s="154"/>
      <c r="D23" s="154"/>
      <c r="E23" s="154"/>
      <c r="F23" s="154"/>
      <c r="G23" s="154"/>
      <c r="H23" s="154"/>
      <c r="I23" s="184"/>
      <c r="J23" s="116"/>
      <c r="K23" s="116"/>
      <c r="L23" s="124" t="s">
        <v>134</v>
      </c>
      <c r="M23" s="153"/>
      <c r="N23" s="153"/>
      <c r="O23" s="153"/>
      <c r="P23" s="153"/>
      <c r="Q23" s="153"/>
      <c r="R23" s="153"/>
      <c r="S23" s="153"/>
      <c r="T23" s="116"/>
      <c r="V23" s="116" t="s">
        <v>86</v>
      </c>
      <c r="W23" s="116"/>
      <c r="X23" s="120">
        <f>+Datos!C30</f>
        <v>0</v>
      </c>
      <c r="Y23" s="116"/>
      <c r="Z23" s="116"/>
      <c r="AA23" s="281"/>
      <c r="AB23" s="282"/>
      <c r="AC23" s="282"/>
      <c r="AD23" s="282"/>
      <c r="AE23" s="283"/>
      <c r="AN23" s="116"/>
      <c r="AO23" s="116"/>
      <c r="AP23" s="116"/>
      <c r="AQ23" s="214" t="s">
        <v>92</v>
      </c>
      <c r="AR23" s="214"/>
      <c r="AS23" s="145">
        <f>+'Cash Flow &amp;Equity Total'!D25</f>
        <v>0</v>
      </c>
      <c r="AT23" s="145">
        <f>+'Cash Flow &amp;Equity Total'!E25</f>
        <v>0</v>
      </c>
      <c r="AU23" s="145">
        <f>+'Cash Flow &amp;Equity Total'!F25</f>
        <v>0</v>
      </c>
      <c r="AV23" s="145">
        <f>+'Cash Flow &amp;Equity Total'!G25</f>
        <v>0</v>
      </c>
      <c r="AW23" s="145">
        <f>+'Cash Flow &amp;Equity Total'!H25</f>
        <v>0</v>
      </c>
      <c r="AX23" s="145">
        <f>+'Cash Flow &amp;Equity Total'!M25</f>
        <v>0</v>
      </c>
      <c r="AY23" s="145">
        <f>+'Cash Flow &amp;Equity Total'!W25</f>
        <v>0</v>
      </c>
      <c r="AZ23" s="145">
        <f>+'Cash Flow &amp;Equity Total'!AG25</f>
        <v>0</v>
      </c>
      <c r="BA23" s="146"/>
      <c r="BB23" s="236"/>
      <c r="BC23" s="181"/>
      <c r="BD23" s="181"/>
      <c r="BE23" s="181"/>
      <c r="BF23" s="181"/>
      <c r="BG23" s="181"/>
      <c r="BH23" s="181"/>
      <c r="BI23" s="181"/>
      <c r="BJ23" s="182"/>
      <c r="BK23" s="116"/>
      <c r="BL23" s="116"/>
      <c r="BM23" s="236"/>
      <c r="BN23" s="181"/>
      <c r="BO23" s="181"/>
      <c r="BP23" s="181"/>
      <c r="BQ23" s="181"/>
      <c r="BR23" s="181"/>
      <c r="BS23" s="181"/>
      <c r="BT23" s="181"/>
      <c r="BU23" s="182"/>
      <c r="BX23" s="236"/>
      <c r="BY23" s="181"/>
      <c r="BZ23" s="181"/>
      <c r="CA23" s="181"/>
      <c r="CB23" s="181"/>
      <c r="CC23" s="181"/>
      <c r="CD23" s="181"/>
      <c r="CE23" s="181"/>
      <c r="CF23" s="182"/>
      <c r="CI23" s="236"/>
      <c r="CJ23" s="181"/>
      <c r="CK23" s="181"/>
      <c r="CL23" s="181"/>
      <c r="CM23" s="181"/>
      <c r="CN23" s="181"/>
      <c r="CO23" s="181"/>
      <c r="CP23" s="181"/>
      <c r="CQ23" s="182"/>
      <c r="CT23" s="236"/>
      <c r="CU23" s="181"/>
      <c r="CV23" s="181"/>
      <c r="CW23" s="181"/>
      <c r="CX23" s="181"/>
      <c r="CY23" s="181"/>
      <c r="CZ23" s="181"/>
      <c r="DA23" s="181"/>
      <c r="DB23" s="182"/>
    </row>
    <row r="24" spans="1:106" ht="16" customHeight="1">
      <c r="A24" s="116"/>
      <c r="B24" s="183"/>
      <c r="C24" s="154"/>
      <c r="D24" s="154"/>
      <c r="E24" s="154"/>
      <c r="F24" s="154"/>
      <c r="G24" s="154"/>
      <c r="H24" s="154"/>
      <c r="I24" s="184"/>
      <c r="J24" s="116"/>
      <c r="K24" s="116"/>
      <c r="L24" s="278" t="str">
        <f>+Datos!B60</f>
        <v>Descripción de la vivienda
Ventajas/Desventajas</v>
      </c>
      <c r="M24" s="279"/>
      <c r="N24" s="279"/>
      <c r="O24" s="279"/>
      <c r="P24" s="279"/>
      <c r="Q24" s="279"/>
      <c r="R24" s="279"/>
      <c r="S24" s="280"/>
      <c r="T24" s="116"/>
      <c r="V24" s="116" t="s">
        <v>113</v>
      </c>
      <c r="W24" s="116"/>
      <c r="X24" s="125" t="str">
        <f>IF(Datos!C31="","",+'Cuadro Amortización'!D28/12)</f>
        <v/>
      </c>
      <c r="Y24" s="140" t="s">
        <v>94</v>
      </c>
      <c r="Z24" s="116"/>
      <c r="AA24" s="281"/>
      <c r="AB24" s="282"/>
      <c r="AC24" s="282"/>
      <c r="AD24" s="282"/>
      <c r="AE24" s="283"/>
      <c r="AN24" s="116"/>
      <c r="AO24" s="116"/>
      <c r="AP24" s="116"/>
      <c r="AQ24" s="291" t="s">
        <v>121</v>
      </c>
      <c r="AR24" s="291"/>
      <c r="AS24" s="146">
        <f>+'Cash Flow &amp;Equity Total'!D26</f>
        <v>0</v>
      </c>
      <c r="AT24" s="146">
        <f>+'Cash Flow &amp;Equity Total'!E26</f>
        <v>0</v>
      </c>
      <c r="AU24" s="146">
        <f>+'Cash Flow &amp;Equity Total'!F26</f>
        <v>0</v>
      </c>
      <c r="AV24" s="146">
        <f>+'Cash Flow &amp;Equity Total'!G26</f>
        <v>0</v>
      </c>
      <c r="AW24" s="146">
        <f>+'Cash Flow &amp;Equity Total'!H26</f>
        <v>0</v>
      </c>
      <c r="AX24" s="146">
        <f>+'Cash Flow &amp;Equity Total'!M26</f>
        <v>0</v>
      </c>
      <c r="AY24" s="146">
        <f>+'Cash Flow &amp;Equity Total'!W26</f>
        <v>0</v>
      </c>
      <c r="AZ24" s="146">
        <f>+'Cash Flow &amp;Equity Total'!AG26</f>
        <v>0</v>
      </c>
      <c r="BA24" s="116"/>
      <c r="BB24" s="238"/>
      <c r="BC24" s="154"/>
      <c r="BD24" s="154"/>
      <c r="BE24" s="154"/>
      <c r="BF24" s="154"/>
      <c r="BG24" s="154"/>
      <c r="BH24" s="154"/>
      <c r="BI24" s="154"/>
      <c r="BJ24" s="184"/>
      <c r="BK24" s="116"/>
      <c r="BL24" s="116"/>
      <c r="BM24" s="238"/>
      <c r="BN24" s="154"/>
      <c r="BO24" s="154"/>
      <c r="BP24" s="154"/>
      <c r="BQ24" s="154"/>
      <c r="BR24" s="154"/>
      <c r="BS24" s="154"/>
      <c r="BT24" s="154"/>
      <c r="BU24" s="184"/>
      <c r="BX24" s="238"/>
      <c r="BY24" s="154"/>
      <c r="BZ24" s="154"/>
      <c r="CA24" s="154"/>
      <c r="CB24" s="154"/>
      <c r="CC24" s="154"/>
      <c r="CD24" s="154"/>
      <c r="CE24" s="154"/>
      <c r="CF24" s="184"/>
      <c r="CI24" s="238"/>
      <c r="CJ24" s="154"/>
      <c r="CK24" s="154"/>
      <c r="CL24" s="154"/>
      <c r="CM24" s="154"/>
      <c r="CN24" s="154"/>
      <c r="CO24" s="154"/>
      <c r="CP24" s="154"/>
      <c r="CQ24" s="184"/>
      <c r="CT24" s="238"/>
      <c r="CU24" s="154"/>
      <c r="CV24" s="154"/>
      <c r="CW24" s="154"/>
      <c r="CX24" s="154"/>
      <c r="CY24" s="154"/>
      <c r="CZ24" s="154"/>
      <c r="DA24" s="154"/>
      <c r="DB24" s="184"/>
    </row>
    <row r="25" spans="1:106" ht="24">
      <c r="A25" s="116"/>
      <c r="B25" s="183"/>
      <c r="C25" s="154"/>
      <c r="D25" s="154"/>
      <c r="E25" s="154"/>
      <c r="F25" s="154"/>
      <c r="G25" s="154"/>
      <c r="H25" s="154"/>
      <c r="I25" s="184"/>
      <c r="J25" s="116"/>
      <c r="K25" s="116"/>
      <c r="L25" s="281"/>
      <c r="M25" s="282"/>
      <c r="N25" s="282"/>
      <c r="O25" s="282"/>
      <c r="P25" s="282"/>
      <c r="Q25" s="282"/>
      <c r="R25" s="282"/>
      <c r="S25" s="283"/>
      <c r="T25" s="116"/>
      <c r="V25" s="116"/>
      <c r="W25" s="116"/>
      <c r="X25" s="125" t="str">
        <f>+'Cuadro Amortización'!D28</f>
        <v/>
      </c>
      <c r="Y25" s="140" t="s">
        <v>76</v>
      </c>
      <c r="Z25" s="116"/>
      <c r="AA25" s="281"/>
      <c r="AB25" s="282"/>
      <c r="AC25" s="282"/>
      <c r="AD25" s="282"/>
      <c r="AE25" s="283"/>
      <c r="AJ25" s="123" t="s">
        <v>168</v>
      </c>
      <c r="AN25" s="116"/>
      <c r="AO25" s="116"/>
      <c r="AP25" s="116"/>
      <c r="AQ25" s="214" t="s">
        <v>50</v>
      </c>
      <c r="AR25" s="214"/>
      <c r="AS25" s="145">
        <f>+'Cash Flow &amp;Equity Total'!D27</f>
        <v>0</v>
      </c>
      <c r="AT25" s="145">
        <f>+'Cash Flow &amp;Equity Total'!E27</f>
        <v>0</v>
      </c>
      <c r="AU25" s="145">
        <f>+'Cash Flow &amp;Equity Total'!F27</f>
        <v>0</v>
      </c>
      <c r="AV25" s="145">
        <f>+'Cash Flow &amp;Equity Total'!G27</f>
        <v>0</v>
      </c>
      <c r="AW25" s="145">
        <f>+'Cash Flow &amp;Equity Total'!H27</f>
        <v>0</v>
      </c>
      <c r="AX25" s="145">
        <f>+'Cash Flow &amp;Equity Total'!M27</f>
        <v>0</v>
      </c>
      <c r="AY25" s="145">
        <f>+'Cash Flow &amp;Equity Total'!W27</f>
        <v>0</v>
      </c>
      <c r="AZ25" s="145">
        <f>+'Cash Flow &amp;Equity Total'!AG27</f>
        <v>0</v>
      </c>
      <c r="BA25" s="144"/>
      <c r="BB25" s="238"/>
      <c r="BC25" s="154"/>
      <c r="BD25" s="154"/>
      <c r="BE25" s="154"/>
      <c r="BF25" s="154"/>
      <c r="BG25" s="154"/>
      <c r="BH25" s="154"/>
      <c r="BI25" s="154"/>
      <c r="BJ25" s="184"/>
      <c r="BK25" s="116"/>
      <c r="BL25" s="116"/>
      <c r="BM25" s="238"/>
      <c r="BN25" s="154"/>
      <c r="BO25" s="154"/>
      <c r="BP25" s="154"/>
      <c r="BQ25" s="154"/>
      <c r="BR25" s="154"/>
      <c r="BS25" s="154"/>
      <c r="BT25" s="154"/>
      <c r="BU25" s="184"/>
      <c r="BX25" s="238"/>
      <c r="BY25" s="154"/>
      <c r="BZ25" s="154"/>
      <c r="CA25" s="154"/>
      <c r="CB25" s="154"/>
      <c r="CC25" s="154"/>
      <c r="CD25" s="154"/>
      <c r="CE25" s="154"/>
      <c r="CF25" s="184"/>
      <c r="CI25" s="238"/>
      <c r="CJ25" s="154"/>
      <c r="CK25" s="154"/>
      <c r="CL25" s="154"/>
      <c r="CM25" s="154"/>
      <c r="CN25" s="154"/>
      <c r="CO25" s="154"/>
      <c r="CP25" s="154"/>
      <c r="CQ25" s="184"/>
      <c r="CT25" s="238"/>
      <c r="CU25" s="154"/>
      <c r="CV25" s="154"/>
      <c r="CW25" s="154"/>
      <c r="CX25" s="154"/>
      <c r="CY25" s="154"/>
      <c r="CZ25" s="154"/>
      <c r="DA25" s="154"/>
      <c r="DB25" s="184"/>
    </row>
    <row r="26" spans="1:106">
      <c r="A26" s="116"/>
      <c r="B26" s="183"/>
      <c r="C26" s="154"/>
      <c r="D26" s="154"/>
      <c r="E26" s="154"/>
      <c r="F26" s="154"/>
      <c r="G26" s="154"/>
      <c r="H26" s="154"/>
      <c r="I26" s="184"/>
      <c r="J26" s="116"/>
      <c r="K26" s="116"/>
      <c r="L26" s="281"/>
      <c r="M26" s="282"/>
      <c r="N26" s="282"/>
      <c r="O26" s="282"/>
      <c r="P26" s="282"/>
      <c r="Q26" s="282"/>
      <c r="R26" s="282"/>
      <c r="S26" s="283"/>
      <c r="T26" s="116"/>
      <c r="V26" s="116"/>
      <c r="W26" s="116"/>
      <c r="X26" s="116"/>
      <c r="AA26" s="281"/>
      <c r="AB26" s="282"/>
      <c r="AC26" s="282"/>
      <c r="AD26" s="282"/>
      <c r="AE26" s="283"/>
      <c r="AM26" s="116"/>
      <c r="AN26" s="116"/>
      <c r="AO26" s="116"/>
      <c r="AP26" s="116"/>
      <c r="AQ26" s="215" t="s">
        <v>93</v>
      </c>
      <c r="AR26" s="215"/>
      <c r="AS26" s="146">
        <f>+'Cash Flow &amp;Equity Total'!D28</f>
        <v>0</v>
      </c>
      <c r="AT26" s="146">
        <f>+'Cash Flow &amp;Equity Total'!E28</f>
        <v>0</v>
      </c>
      <c r="AU26" s="146">
        <f>+'Cash Flow &amp;Equity Total'!F28</f>
        <v>0</v>
      </c>
      <c r="AV26" s="146">
        <f>+'Cash Flow &amp;Equity Total'!G28</f>
        <v>0</v>
      </c>
      <c r="AW26" s="146">
        <f>+'Cash Flow &amp;Equity Total'!H28</f>
        <v>0</v>
      </c>
      <c r="AX26" s="146">
        <f>+'Cash Flow &amp;Equity Total'!M28</f>
        <v>0</v>
      </c>
      <c r="AY26" s="146">
        <f>+'Cash Flow &amp;Equity Total'!W28</f>
        <v>0</v>
      </c>
      <c r="AZ26" s="146">
        <f>+'Cash Flow &amp;Equity Total'!AG28</f>
        <v>0</v>
      </c>
      <c r="BA26" s="144"/>
      <c r="BB26" s="238"/>
      <c r="BC26" s="154"/>
      <c r="BD26" s="154"/>
      <c r="BE26" s="154"/>
      <c r="BF26" s="154"/>
      <c r="BG26" s="154"/>
      <c r="BH26" s="154"/>
      <c r="BI26" s="154"/>
      <c r="BJ26" s="184"/>
      <c r="BK26" s="116"/>
      <c r="BL26" s="116"/>
      <c r="BM26" s="238"/>
      <c r="BN26" s="154"/>
      <c r="BO26" s="154"/>
      <c r="BP26" s="154"/>
      <c r="BQ26" s="154"/>
      <c r="BR26" s="154"/>
      <c r="BS26" s="154"/>
      <c r="BT26" s="154"/>
      <c r="BU26" s="184"/>
      <c r="BX26" s="238"/>
      <c r="BY26" s="154"/>
      <c r="BZ26" s="154"/>
      <c r="CA26" s="154"/>
      <c r="CB26" s="154"/>
      <c r="CC26" s="154"/>
      <c r="CD26" s="154"/>
      <c r="CE26" s="154"/>
      <c r="CF26" s="184"/>
      <c r="CI26" s="238"/>
      <c r="CJ26" s="154"/>
      <c r="CK26" s="154"/>
      <c r="CL26" s="154"/>
      <c r="CM26" s="154"/>
      <c r="CN26" s="154"/>
      <c r="CO26" s="154"/>
      <c r="CP26" s="154"/>
      <c r="CQ26" s="184"/>
      <c r="CT26" s="238"/>
      <c r="CU26" s="154"/>
      <c r="CV26" s="154"/>
      <c r="CW26" s="154"/>
      <c r="CX26" s="154"/>
      <c r="CY26" s="154"/>
      <c r="CZ26" s="154"/>
      <c r="DA26" s="154"/>
      <c r="DB26" s="184"/>
    </row>
    <row r="27" spans="1:106">
      <c r="A27" s="116"/>
      <c r="B27" s="183"/>
      <c r="C27" s="154"/>
      <c r="D27" s="154"/>
      <c r="E27" s="188" t="s">
        <v>137</v>
      </c>
      <c r="G27" s="154"/>
      <c r="H27" s="154"/>
      <c r="I27" s="184"/>
      <c r="J27" s="116"/>
      <c r="K27" s="116"/>
      <c r="L27" s="281"/>
      <c r="M27" s="282"/>
      <c r="N27" s="282"/>
      <c r="O27" s="282"/>
      <c r="P27" s="282"/>
      <c r="Q27" s="282"/>
      <c r="R27" s="282"/>
      <c r="S27" s="283"/>
      <c r="T27" s="116"/>
      <c r="V27" s="124"/>
      <c r="X27" s="178"/>
      <c r="AA27" s="281"/>
      <c r="AB27" s="282"/>
      <c r="AC27" s="282"/>
      <c r="AD27" s="282"/>
      <c r="AE27" s="283"/>
      <c r="AM27" s="116"/>
      <c r="AN27" s="116"/>
      <c r="AO27" s="116"/>
      <c r="AP27" s="116"/>
      <c r="AQ27" s="109"/>
      <c r="AR27" s="116"/>
      <c r="AS27" s="144"/>
      <c r="AT27" s="144"/>
      <c r="AU27" s="144"/>
      <c r="AV27" s="144"/>
      <c r="AW27" s="144"/>
      <c r="AX27" s="144"/>
      <c r="AY27" s="144"/>
      <c r="AZ27" s="144"/>
      <c r="BA27" s="144"/>
      <c r="BB27" s="238"/>
      <c r="BC27" s="154"/>
      <c r="BD27" s="154"/>
      <c r="BE27" s="154"/>
      <c r="BF27" s="154"/>
      <c r="BG27" s="154"/>
      <c r="BH27" s="154"/>
      <c r="BI27" s="154"/>
      <c r="BJ27" s="184"/>
      <c r="BK27" s="116"/>
      <c r="BL27" s="116"/>
      <c r="BM27" s="238"/>
      <c r="BN27" s="154"/>
      <c r="BO27" s="154"/>
      <c r="BP27" s="154"/>
      <c r="BQ27" s="154"/>
      <c r="BR27" s="154"/>
      <c r="BS27" s="154"/>
      <c r="BT27" s="154"/>
      <c r="BU27" s="184"/>
      <c r="BX27" s="238"/>
      <c r="BY27" s="154"/>
      <c r="BZ27" s="154"/>
      <c r="CA27" s="154"/>
      <c r="CB27" s="154"/>
      <c r="CC27" s="154"/>
      <c r="CD27" s="154"/>
      <c r="CE27" s="154"/>
      <c r="CF27" s="184"/>
      <c r="CI27" s="238"/>
      <c r="CJ27" s="154"/>
      <c r="CK27" s="154"/>
      <c r="CL27" s="154"/>
      <c r="CM27" s="154"/>
      <c r="CN27" s="154"/>
      <c r="CO27" s="154"/>
      <c r="CP27" s="154"/>
      <c r="CQ27" s="184"/>
      <c r="CT27" s="238"/>
      <c r="CU27" s="154"/>
      <c r="CV27" s="154"/>
      <c r="CW27" s="154"/>
      <c r="CX27" s="154"/>
      <c r="CY27" s="154"/>
      <c r="CZ27" s="154"/>
      <c r="DA27" s="154"/>
      <c r="DB27" s="184"/>
    </row>
    <row r="28" spans="1:106">
      <c r="A28" s="116"/>
      <c r="B28" s="183"/>
      <c r="C28" s="154"/>
      <c r="D28" s="154"/>
      <c r="E28" s="154"/>
      <c r="F28" s="154"/>
      <c r="G28" s="154"/>
      <c r="H28" s="154"/>
      <c r="I28" s="184"/>
      <c r="J28" s="116"/>
      <c r="K28" s="116"/>
      <c r="L28" s="281"/>
      <c r="M28" s="282"/>
      <c r="N28" s="282"/>
      <c r="O28" s="282"/>
      <c r="P28" s="282"/>
      <c r="Q28" s="282"/>
      <c r="R28" s="282"/>
      <c r="S28" s="283"/>
      <c r="T28" s="116"/>
      <c r="V28" s="124" t="s">
        <v>87</v>
      </c>
      <c r="W28" s="116"/>
      <c r="X28" s="116"/>
      <c r="Z28" s="116"/>
      <c r="AA28" s="284"/>
      <c r="AB28" s="285"/>
      <c r="AC28" s="285"/>
      <c r="AD28" s="285"/>
      <c r="AE28" s="286"/>
      <c r="AM28" s="116"/>
      <c r="AN28" s="116"/>
      <c r="AO28" s="116"/>
      <c r="AP28" s="116"/>
      <c r="AQ28" s="216" t="s">
        <v>13</v>
      </c>
      <c r="AR28" s="216"/>
      <c r="AS28" s="144"/>
      <c r="AT28" s="144"/>
      <c r="AU28" s="144"/>
      <c r="AV28" s="144"/>
      <c r="AW28" s="144"/>
      <c r="AX28" s="144"/>
      <c r="AY28" s="144"/>
      <c r="AZ28" s="144"/>
      <c r="BA28" s="146"/>
      <c r="BB28" s="238"/>
      <c r="BC28" s="154"/>
      <c r="BD28" s="154"/>
      <c r="BE28" s="154"/>
      <c r="BF28" s="154"/>
      <c r="BG28" s="154"/>
      <c r="BH28" s="154"/>
      <c r="BI28" s="154"/>
      <c r="BJ28" s="184"/>
      <c r="BK28" s="116"/>
      <c r="BL28" s="116"/>
      <c r="BM28" s="238"/>
      <c r="BN28" s="154"/>
      <c r="BO28" s="154"/>
      <c r="BP28" s="154"/>
      <c r="BQ28" s="154"/>
      <c r="BR28" s="154"/>
      <c r="BS28" s="154"/>
      <c r="BT28" s="154"/>
      <c r="BU28" s="184"/>
      <c r="BX28" s="238"/>
      <c r="BY28" s="154"/>
      <c r="BZ28" s="154"/>
      <c r="CA28" s="154"/>
      <c r="CB28" s="154"/>
      <c r="CC28" s="154"/>
      <c r="CD28" s="154"/>
      <c r="CE28" s="154"/>
      <c r="CF28" s="184"/>
      <c r="CI28" s="238"/>
      <c r="CJ28" s="154"/>
      <c r="CK28" s="154"/>
      <c r="CL28" s="154"/>
      <c r="CM28" s="154"/>
      <c r="CN28" s="154"/>
      <c r="CO28" s="154"/>
      <c r="CP28" s="154"/>
      <c r="CQ28" s="184"/>
      <c r="CT28" s="238"/>
      <c r="CU28" s="154"/>
      <c r="CV28" s="154"/>
      <c r="CW28" s="154"/>
      <c r="CX28" s="154"/>
      <c r="CY28" s="154"/>
      <c r="CZ28" s="154"/>
      <c r="DA28" s="154"/>
      <c r="DB28" s="184"/>
    </row>
    <row r="29" spans="1:106">
      <c r="A29" s="116"/>
      <c r="B29" s="183"/>
      <c r="C29" s="154"/>
      <c r="D29" s="154"/>
      <c r="E29" s="154"/>
      <c r="F29" s="154"/>
      <c r="G29" s="154"/>
      <c r="H29" s="154"/>
      <c r="I29" s="184"/>
      <c r="J29" s="116"/>
      <c r="K29" s="116"/>
      <c r="L29" s="281"/>
      <c r="M29" s="282"/>
      <c r="N29" s="282"/>
      <c r="O29" s="282"/>
      <c r="P29" s="282"/>
      <c r="Q29" s="282"/>
      <c r="R29" s="282"/>
      <c r="S29" s="283"/>
      <c r="T29" s="116"/>
      <c r="V29" s="116"/>
      <c r="W29" s="116"/>
      <c r="X29" s="116"/>
      <c r="Y29" s="116"/>
      <c r="Z29" s="125"/>
      <c r="AH29" s="124"/>
      <c r="AI29" s="116"/>
      <c r="AJ29" s="194" t="s">
        <v>96</v>
      </c>
      <c r="AK29" s="194" t="s">
        <v>100</v>
      </c>
      <c r="AL29" s="194" t="s">
        <v>101</v>
      </c>
      <c r="AM29" s="194" t="s">
        <v>102</v>
      </c>
      <c r="AN29" s="194" t="s">
        <v>103</v>
      </c>
      <c r="AO29" s="116"/>
      <c r="AP29" s="116"/>
      <c r="AQ29" s="287" t="s">
        <v>14</v>
      </c>
      <c r="AR29" s="287"/>
      <c r="AS29" s="144">
        <f>+'Cash Flow &amp;Equity Total'!D31</f>
        <v>0</v>
      </c>
      <c r="AT29" s="144">
        <f>+'Cash Flow &amp;Equity Total'!E31</f>
        <v>0</v>
      </c>
      <c r="AU29" s="144">
        <f>+'Cash Flow &amp;Equity Total'!F31</f>
        <v>0</v>
      </c>
      <c r="AV29" s="144">
        <f>+'Cash Flow &amp;Equity Total'!G31</f>
        <v>0</v>
      </c>
      <c r="AW29" s="144">
        <f>+'Cash Flow &amp;Equity Total'!H31</f>
        <v>0</v>
      </c>
      <c r="AX29" s="144">
        <f>+'Cash Flow &amp;Equity Total'!M31</f>
        <v>0</v>
      </c>
      <c r="AY29" s="144">
        <f>+'Cash Flow &amp;Equity Total'!W31</f>
        <v>0</v>
      </c>
      <c r="AZ29" s="144">
        <f>+'Cash Flow &amp;Equity Total'!AG31</f>
        <v>0</v>
      </c>
      <c r="BA29" s="144"/>
      <c r="BB29" s="238"/>
      <c r="BC29" s="154"/>
      <c r="BD29" s="154"/>
      <c r="BE29" s="154"/>
      <c r="BF29" s="154"/>
      <c r="BG29" s="154"/>
      <c r="BH29" s="154"/>
      <c r="BI29" s="154"/>
      <c r="BJ29" s="184"/>
      <c r="BK29" s="116"/>
      <c r="BL29" s="116"/>
      <c r="BM29" s="238"/>
      <c r="BN29" s="154"/>
      <c r="BO29" s="154"/>
      <c r="BP29" s="154"/>
      <c r="BQ29" s="154"/>
      <c r="BR29" s="154"/>
      <c r="BS29" s="154"/>
      <c r="BT29" s="154"/>
      <c r="BU29" s="184"/>
      <c r="BX29" s="238"/>
      <c r="BY29" s="154"/>
      <c r="BZ29" s="154"/>
      <c r="CA29" s="154"/>
      <c r="CB29" s="154"/>
      <c r="CC29" s="154"/>
      <c r="CD29" s="154"/>
      <c r="CE29" s="154"/>
      <c r="CF29" s="184"/>
      <c r="CI29" s="238"/>
      <c r="CJ29" s="154"/>
      <c r="CK29" s="154"/>
      <c r="CL29" s="154"/>
      <c r="CM29" s="154"/>
      <c r="CN29" s="154"/>
      <c r="CO29" s="154"/>
      <c r="CP29" s="154"/>
      <c r="CQ29" s="184"/>
      <c r="CT29" s="238"/>
      <c r="CU29" s="154"/>
      <c r="CV29" s="154"/>
      <c r="CW29" s="154"/>
      <c r="CX29" s="154"/>
      <c r="CY29" s="154"/>
      <c r="CZ29" s="154"/>
      <c r="DA29" s="154"/>
      <c r="DB29" s="184"/>
    </row>
    <row r="30" spans="1:106">
      <c r="A30" s="116"/>
      <c r="B30" s="183"/>
      <c r="C30" s="154"/>
      <c r="D30" s="154"/>
      <c r="E30" s="154"/>
      <c r="F30" s="154"/>
      <c r="G30" s="154"/>
      <c r="H30" s="154"/>
      <c r="I30" s="184"/>
      <c r="J30" s="116"/>
      <c r="K30" s="116"/>
      <c r="L30" s="281"/>
      <c r="M30" s="282"/>
      <c r="N30" s="282"/>
      <c r="O30" s="282"/>
      <c r="P30" s="282"/>
      <c r="Q30" s="282"/>
      <c r="R30" s="282"/>
      <c r="S30" s="283"/>
      <c r="T30" s="116"/>
      <c r="V30" s="116" t="s">
        <v>62</v>
      </c>
      <c r="W30" s="116"/>
      <c r="X30" s="116"/>
      <c r="Y30" s="125">
        <f>+Datos!E34</f>
        <v>0</v>
      </c>
      <c r="Z30" s="125"/>
      <c r="AA30" s="124" t="s">
        <v>173</v>
      </c>
      <c r="AB30" s="116"/>
      <c r="AC30" s="116"/>
      <c r="AD30" s="116"/>
      <c r="AE30" s="116"/>
      <c r="AK30" s="194"/>
      <c r="AL30" s="194"/>
      <c r="AM30" s="194"/>
      <c r="AN30" s="194"/>
      <c r="AO30" s="116"/>
      <c r="AP30" s="116"/>
      <c r="AQ30" s="214" t="s">
        <v>40</v>
      </c>
      <c r="AR30" s="214"/>
      <c r="AS30" s="145">
        <f>+'Cash Flow &amp;Equity Total'!D32</f>
        <v>0</v>
      </c>
      <c r="AT30" s="145">
        <f>+'Cash Flow &amp;Equity Total'!E32</f>
        <v>0</v>
      </c>
      <c r="AU30" s="145">
        <f>+'Cash Flow &amp;Equity Total'!F32</f>
        <v>0</v>
      </c>
      <c r="AV30" s="145">
        <f>+'Cash Flow &amp;Equity Total'!G32</f>
        <v>0</v>
      </c>
      <c r="AW30" s="145">
        <f>+'Cash Flow &amp;Equity Total'!H32</f>
        <v>0</v>
      </c>
      <c r="AX30" s="145">
        <f>+'Cash Flow &amp;Equity Total'!M32</f>
        <v>0</v>
      </c>
      <c r="AY30" s="145">
        <f>+'Cash Flow &amp;Equity Total'!W32</f>
        <v>0</v>
      </c>
      <c r="AZ30" s="145">
        <f>+'Cash Flow &amp;Equity Total'!AG32</f>
        <v>0</v>
      </c>
      <c r="BA30" s="146"/>
      <c r="BB30" s="238"/>
      <c r="BC30" s="154"/>
      <c r="BD30" s="154"/>
      <c r="BE30" s="154"/>
      <c r="BF30" s="154"/>
      <c r="BG30" s="154"/>
      <c r="BH30" s="154"/>
      <c r="BI30" s="154"/>
      <c r="BJ30" s="184"/>
      <c r="BK30" s="116"/>
      <c r="BL30" s="116"/>
      <c r="BM30" s="238"/>
      <c r="BN30" s="154"/>
      <c r="BO30" s="154"/>
      <c r="BP30" s="154"/>
      <c r="BQ30" s="154"/>
      <c r="BR30" s="154"/>
      <c r="BS30" s="154"/>
      <c r="BT30" s="154"/>
      <c r="BU30" s="184"/>
      <c r="BX30" s="238"/>
      <c r="BY30" s="154"/>
      <c r="BZ30" s="154"/>
      <c r="CA30" s="154"/>
      <c r="CB30" s="154"/>
      <c r="CC30" s="154"/>
      <c r="CD30" s="154"/>
      <c r="CE30" s="154"/>
      <c r="CF30" s="184"/>
      <c r="CI30" s="238"/>
      <c r="CJ30" s="154"/>
      <c r="CK30" s="154"/>
      <c r="CL30" s="154"/>
      <c r="CM30" s="154"/>
      <c r="CN30" s="154"/>
      <c r="CO30" s="154"/>
      <c r="CP30" s="154"/>
      <c r="CQ30" s="184"/>
      <c r="CT30" s="238"/>
      <c r="CU30" s="154"/>
      <c r="CV30" s="154"/>
      <c r="CW30" s="154"/>
      <c r="CX30" s="154"/>
      <c r="CY30" s="154"/>
      <c r="CZ30" s="154"/>
      <c r="DA30" s="154"/>
      <c r="DB30" s="184"/>
    </row>
    <row r="31" spans="1:106">
      <c r="A31" s="116"/>
      <c r="B31" s="183"/>
      <c r="C31" s="154"/>
      <c r="D31" s="154"/>
      <c r="E31" s="154"/>
      <c r="F31" s="154"/>
      <c r="G31" s="154"/>
      <c r="H31" s="154"/>
      <c r="I31" s="184"/>
      <c r="J31" s="116"/>
      <c r="K31" s="116"/>
      <c r="L31" s="281"/>
      <c r="M31" s="282"/>
      <c r="N31" s="282"/>
      <c r="O31" s="282"/>
      <c r="P31" s="282"/>
      <c r="Q31" s="282"/>
      <c r="R31" s="282"/>
      <c r="S31" s="283"/>
      <c r="T31" s="116"/>
      <c r="V31" s="116" t="s">
        <v>177</v>
      </c>
      <c r="W31" s="116"/>
      <c r="X31" s="116"/>
      <c r="Y31" s="125">
        <f>+Datos!E35</f>
        <v>0</v>
      </c>
      <c r="Z31" s="125"/>
      <c r="AA31" s="121"/>
      <c r="AB31" s="116"/>
      <c r="AC31" s="116"/>
      <c r="AD31" s="116"/>
      <c r="AE31" s="116"/>
      <c r="AH31" s="124" t="s">
        <v>156</v>
      </c>
      <c r="AI31" s="116"/>
      <c r="AO31" s="116"/>
      <c r="AP31" s="116"/>
      <c r="AQ31" s="291" t="s">
        <v>130</v>
      </c>
      <c r="AR31" s="291"/>
      <c r="AS31" s="146">
        <f>+'Cash Flow &amp;Equity Total'!D33</f>
        <v>0</v>
      </c>
      <c r="AT31" s="146">
        <f>+'Cash Flow &amp;Equity Total'!E33</f>
        <v>0</v>
      </c>
      <c r="AU31" s="146">
        <f>+'Cash Flow &amp;Equity Total'!F33</f>
        <v>0</v>
      </c>
      <c r="AV31" s="146">
        <f>+'Cash Flow &amp;Equity Total'!G33</f>
        <v>0</v>
      </c>
      <c r="AW31" s="146">
        <f>+'Cash Flow &amp;Equity Total'!H33</f>
        <v>0</v>
      </c>
      <c r="AX31" s="146">
        <f>+'Cash Flow &amp;Equity Total'!M33</f>
        <v>0</v>
      </c>
      <c r="AY31" s="146">
        <f>+'Cash Flow &amp;Equity Total'!W33</f>
        <v>0</v>
      </c>
      <c r="AZ31" s="146">
        <f>+'Cash Flow &amp;Equity Total'!AG33</f>
        <v>0</v>
      </c>
      <c r="BA31" s="144"/>
      <c r="BB31" s="238"/>
      <c r="BC31" s="154"/>
      <c r="BD31" s="154"/>
      <c r="BE31" s="154"/>
      <c r="BF31" s="155" t="s">
        <v>138</v>
      </c>
      <c r="BG31" s="154"/>
      <c r="BH31" s="154"/>
      <c r="BI31" s="154"/>
      <c r="BJ31" s="184"/>
      <c r="BK31" s="116"/>
      <c r="BL31" s="116"/>
      <c r="BM31" s="238"/>
      <c r="BN31" s="154"/>
      <c r="BO31" s="154"/>
      <c r="BP31" s="155" t="s">
        <v>138</v>
      </c>
      <c r="BQ31" s="155"/>
      <c r="BR31" s="154"/>
      <c r="BS31" s="154"/>
      <c r="BT31" s="154"/>
      <c r="BU31" s="184"/>
      <c r="BX31" s="238"/>
      <c r="BY31" s="154"/>
      <c r="BZ31" s="154"/>
      <c r="CA31" s="154"/>
      <c r="CB31" s="155"/>
      <c r="CC31" s="154"/>
      <c r="CD31" s="154"/>
      <c r="CE31" s="154"/>
      <c r="CF31" s="184"/>
      <c r="CI31" s="238"/>
      <c r="CJ31" s="154"/>
      <c r="CK31" s="154"/>
      <c r="CL31" s="154"/>
      <c r="CM31" s="155"/>
      <c r="CN31" s="154"/>
      <c r="CO31" s="154"/>
      <c r="CP31" s="154"/>
      <c r="CQ31" s="184"/>
      <c r="CT31" s="238"/>
      <c r="CU31" s="154"/>
      <c r="CV31" s="154"/>
      <c r="CW31" s="155" t="s">
        <v>138</v>
      </c>
      <c r="CX31" s="155"/>
      <c r="CY31" s="154"/>
      <c r="CZ31" s="154"/>
      <c r="DA31" s="154"/>
      <c r="DB31" s="184"/>
    </row>
    <row r="32" spans="1:106">
      <c r="A32" s="116"/>
      <c r="B32" s="183"/>
      <c r="C32" s="154"/>
      <c r="D32" s="154"/>
      <c r="E32" s="154"/>
      <c r="F32" s="154"/>
      <c r="G32" s="154"/>
      <c r="H32" s="154"/>
      <c r="I32" s="184"/>
      <c r="J32" s="116"/>
      <c r="K32" s="116"/>
      <c r="L32" s="281"/>
      <c r="M32" s="282"/>
      <c r="N32" s="282"/>
      <c r="O32" s="282"/>
      <c r="P32" s="282"/>
      <c r="Q32" s="282"/>
      <c r="R32" s="282"/>
      <c r="S32" s="283"/>
      <c r="T32" s="116"/>
      <c r="V32" s="115" t="s">
        <v>178</v>
      </c>
      <c r="Y32" s="125">
        <f>+Datos!E36</f>
        <v>0</v>
      </c>
      <c r="Z32" s="125"/>
      <c r="AA32" s="115" t="s">
        <v>199</v>
      </c>
      <c r="AD32" s="125">
        <f>+Datos!F11</f>
        <v>0</v>
      </c>
      <c r="AE32" s="140" t="s">
        <v>179</v>
      </c>
      <c r="AG32" s="116"/>
      <c r="AH32" s="288" t="s">
        <v>200</v>
      </c>
      <c r="AI32" s="288"/>
      <c r="AJ32" s="210" t="str">
        <f>+'Cash Flow &amp;Equity Total'!D42</f>
        <v/>
      </c>
      <c r="AK32" s="210" t="str">
        <f>+'Cash Flow &amp;Equity Total'!H42</f>
        <v/>
      </c>
      <c r="AL32" s="210" t="str">
        <f>+'Cash Flow &amp;Equity Total'!M42</f>
        <v/>
      </c>
      <c r="AM32" s="210" t="str">
        <f>+'Cash Flow &amp;Equity Total'!W42</f>
        <v/>
      </c>
      <c r="AN32" s="210" t="str">
        <f>+'Cash Flow &amp;Equity Total'!AG42</f>
        <v/>
      </c>
      <c r="AO32" s="116"/>
      <c r="AP32" s="116"/>
      <c r="BA32" s="144"/>
      <c r="BB32" s="238"/>
      <c r="BC32" s="154"/>
      <c r="BD32" s="154"/>
      <c r="BE32" s="154"/>
      <c r="BF32" s="154"/>
      <c r="BG32" s="154"/>
      <c r="BH32" s="154"/>
      <c r="BI32" s="154"/>
      <c r="BJ32" s="184"/>
      <c r="BK32" s="116"/>
      <c r="BL32" s="116"/>
      <c r="BM32" s="238"/>
      <c r="BN32" s="154"/>
      <c r="BO32" s="154"/>
      <c r="BP32" s="154"/>
      <c r="BQ32" s="154"/>
      <c r="BR32" s="154"/>
      <c r="BS32" s="154"/>
      <c r="BT32" s="154"/>
      <c r="BU32" s="184"/>
      <c r="BX32" s="238"/>
      <c r="BY32" s="154"/>
      <c r="BZ32" s="154"/>
      <c r="CA32" s="155" t="s">
        <v>138</v>
      </c>
      <c r="CB32" s="154"/>
      <c r="CC32" s="154"/>
      <c r="CD32" s="154"/>
      <c r="CE32" s="154"/>
      <c r="CF32" s="184"/>
      <c r="CI32" s="238"/>
      <c r="CJ32" s="154"/>
      <c r="CK32" s="154"/>
      <c r="CL32" s="154"/>
      <c r="CM32" s="155" t="s">
        <v>138</v>
      </c>
      <c r="CN32" s="154"/>
      <c r="CO32" s="154"/>
      <c r="CP32" s="154"/>
      <c r="CQ32" s="184"/>
      <c r="CT32" s="238"/>
      <c r="CU32" s="154"/>
      <c r="CV32" s="154"/>
      <c r="CW32" s="154"/>
      <c r="CX32" s="154"/>
      <c r="CY32" s="154"/>
      <c r="CZ32" s="154"/>
      <c r="DA32" s="154"/>
      <c r="DB32" s="184"/>
    </row>
    <row r="33" spans="1:106" ht="16" customHeight="1">
      <c r="A33" s="116"/>
      <c r="B33" s="183"/>
      <c r="C33" s="154"/>
      <c r="D33" s="154"/>
      <c r="E33" s="154"/>
      <c r="F33" s="154"/>
      <c r="G33" s="154"/>
      <c r="H33" s="154"/>
      <c r="I33" s="184"/>
      <c r="J33" s="116"/>
      <c r="K33" s="116"/>
      <c r="L33" s="281"/>
      <c r="M33" s="282"/>
      <c r="N33" s="282"/>
      <c r="O33" s="282"/>
      <c r="P33" s="282"/>
      <c r="Q33" s="282"/>
      <c r="R33" s="282"/>
      <c r="S33" s="283"/>
      <c r="T33" s="116"/>
      <c r="V33" s="116" t="s">
        <v>146</v>
      </c>
      <c r="W33" s="116"/>
      <c r="X33" s="116"/>
      <c r="Y33" s="125">
        <f>+Datos!E37</f>
        <v>0</v>
      </c>
      <c r="Z33" s="125"/>
      <c r="AA33" s="117" t="s">
        <v>116</v>
      </c>
      <c r="AB33" s="116"/>
      <c r="AC33" s="116"/>
      <c r="AD33" s="225">
        <f>+Datos!F26</f>
        <v>0</v>
      </c>
      <c r="AE33" s="140" t="s">
        <v>76</v>
      </c>
      <c r="AF33" s="116"/>
      <c r="AG33" s="116"/>
      <c r="AH33" s="209"/>
      <c r="AI33" s="209"/>
      <c r="AJ33" s="200"/>
      <c r="AK33" s="198"/>
      <c r="AL33" s="200"/>
      <c r="AO33" s="116"/>
      <c r="AP33" s="116"/>
      <c r="AQ33" s="124" t="s">
        <v>182</v>
      </c>
      <c r="BA33" s="144"/>
      <c r="BB33" s="238"/>
      <c r="BC33" s="154"/>
      <c r="BD33" s="154"/>
      <c r="BE33" s="154"/>
      <c r="BF33" s="154"/>
      <c r="BG33" s="154"/>
      <c r="BH33" s="154"/>
      <c r="BI33" s="154"/>
      <c r="BJ33" s="184"/>
      <c r="BK33" s="116"/>
      <c r="BL33" s="116"/>
      <c r="BM33" s="238"/>
      <c r="BN33" s="154"/>
      <c r="BO33" s="154"/>
      <c r="BP33" s="154"/>
      <c r="BQ33" s="154"/>
      <c r="BR33" s="154"/>
      <c r="BS33" s="154"/>
      <c r="BT33" s="154"/>
      <c r="BU33" s="184"/>
      <c r="BX33" s="238"/>
      <c r="BY33" s="154"/>
      <c r="BZ33" s="154"/>
      <c r="CB33" s="154"/>
      <c r="CC33" s="154"/>
      <c r="CD33" s="154"/>
      <c r="CE33" s="154"/>
      <c r="CF33" s="184"/>
      <c r="CI33" s="238"/>
      <c r="CJ33" s="154"/>
      <c r="CK33" s="154"/>
      <c r="CL33" s="154"/>
      <c r="CM33" s="154"/>
      <c r="CN33" s="154"/>
      <c r="CO33" s="154"/>
      <c r="CP33" s="154"/>
      <c r="CQ33" s="184"/>
      <c r="CT33" s="238"/>
      <c r="CU33" s="154"/>
      <c r="CV33" s="154"/>
      <c r="CW33" s="154"/>
      <c r="CX33" s="154"/>
      <c r="CY33" s="154"/>
      <c r="CZ33" s="154"/>
      <c r="DA33" s="154"/>
      <c r="DB33" s="184"/>
    </row>
    <row r="34" spans="1:106">
      <c r="A34" s="116"/>
      <c r="B34" s="183"/>
      <c r="C34" s="154"/>
      <c r="D34" s="154"/>
      <c r="E34" s="154"/>
      <c r="F34" s="154"/>
      <c r="G34" s="154"/>
      <c r="H34" s="154"/>
      <c r="I34" s="184"/>
      <c r="J34" s="116"/>
      <c r="K34" s="116"/>
      <c r="L34" s="281"/>
      <c r="M34" s="282"/>
      <c r="N34" s="282"/>
      <c r="O34" s="282"/>
      <c r="P34" s="282"/>
      <c r="Q34" s="282"/>
      <c r="R34" s="282"/>
      <c r="S34" s="283"/>
      <c r="T34" s="116"/>
      <c r="V34" s="116" t="s">
        <v>147</v>
      </c>
      <c r="W34" s="116"/>
      <c r="X34" s="116"/>
      <c r="Y34" s="125">
        <f>+Datos!E38</f>
        <v>0</v>
      </c>
      <c r="Z34" s="125"/>
      <c r="AA34" s="117" t="s">
        <v>117</v>
      </c>
      <c r="AB34" s="116"/>
      <c r="AC34" s="116"/>
      <c r="AD34" s="225">
        <f>+Datos!F27</f>
        <v>0</v>
      </c>
      <c r="AE34" s="140" t="s">
        <v>76</v>
      </c>
      <c r="AF34" s="116"/>
      <c r="AG34" s="116"/>
      <c r="AH34" s="124" t="s">
        <v>157</v>
      </c>
      <c r="AJ34" s="198"/>
      <c r="AK34" s="198"/>
      <c r="AL34" s="199"/>
      <c r="AO34" s="116"/>
      <c r="AP34" s="116"/>
      <c r="AQ34" s="142" t="s">
        <v>183</v>
      </c>
      <c r="AS34" s="144">
        <f>+'Cash Flow &amp;Equity Total'!D36</f>
        <v>0</v>
      </c>
      <c r="AT34" s="144">
        <f>+'Cash Flow &amp;Equity Total'!E36</f>
        <v>0</v>
      </c>
      <c r="AU34" s="144">
        <f>+'Cash Flow &amp;Equity Total'!F36</f>
        <v>0</v>
      </c>
      <c r="AV34" s="144">
        <f>+'Cash Flow &amp;Equity Total'!G36</f>
        <v>0</v>
      </c>
      <c r="AW34" s="144">
        <f>+'Cash Flow &amp;Equity Total'!H36</f>
        <v>0</v>
      </c>
      <c r="AX34" s="144">
        <f>+'Cash Flow &amp;Equity Total'!M36</f>
        <v>0</v>
      </c>
      <c r="AY34" s="144">
        <f>+'Cash Flow &amp;Equity Total'!W36</f>
        <v>0</v>
      </c>
      <c r="AZ34" s="144">
        <f>+'Cash Flow &amp;Equity Total'!AG36</f>
        <v>0</v>
      </c>
      <c r="BA34" s="144"/>
      <c r="BB34" s="238"/>
      <c r="BC34" s="154"/>
      <c r="BD34" s="154"/>
      <c r="BE34" s="154"/>
      <c r="BF34" s="154"/>
      <c r="BG34" s="154"/>
      <c r="BH34" s="154"/>
      <c r="BI34" s="154"/>
      <c r="BJ34" s="184"/>
      <c r="BK34" s="116"/>
      <c r="BL34" s="116"/>
      <c r="BM34" s="238"/>
      <c r="BN34" s="154"/>
      <c r="BO34" s="154"/>
      <c r="BP34" s="154"/>
      <c r="BQ34" s="154"/>
      <c r="BR34" s="154"/>
      <c r="BS34" s="154"/>
      <c r="BT34" s="154"/>
      <c r="BU34" s="184"/>
      <c r="BX34" s="238"/>
      <c r="BY34" s="154"/>
      <c r="BZ34" s="154"/>
      <c r="CA34" s="154"/>
      <c r="CB34" s="154"/>
      <c r="CC34" s="154"/>
      <c r="CD34" s="154"/>
      <c r="CE34" s="154"/>
      <c r="CF34" s="184"/>
      <c r="CI34" s="238"/>
      <c r="CJ34" s="154"/>
      <c r="CK34" s="154"/>
      <c r="CL34" s="154"/>
      <c r="CM34" s="154"/>
      <c r="CN34" s="154"/>
      <c r="CO34" s="154"/>
      <c r="CP34" s="154"/>
      <c r="CQ34" s="184"/>
      <c r="CT34" s="238"/>
      <c r="CU34" s="154"/>
      <c r="CV34" s="154"/>
      <c r="CW34" s="154"/>
      <c r="CX34" s="154"/>
      <c r="CY34" s="154"/>
      <c r="CZ34" s="154"/>
      <c r="DA34" s="154"/>
      <c r="DB34" s="184"/>
    </row>
    <row r="35" spans="1:106">
      <c r="A35" s="116"/>
      <c r="B35" s="183"/>
      <c r="C35" s="154"/>
      <c r="D35" s="154"/>
      <c r="E35" s="154"/>
      <c r="F35" s="154"/>
      <c r="G35" s="154"/>
      <c r="H35" s="154"/>
      <c r="I35" s="184"/>
      <c r="J35" s="116"/>
      <c r="K35" s="116"/>
      <c r="L35" s="281"/>
      <c r="M35" s="282"/>
      <c r="N35" s="282"/>
      <c r="O35" s="282"/>
      <c r="P35" s="282"/>
      <c r="Q35" s="282"/>
      <c r="R35" s="282"/>
      <c r="S35" s="283"/>
      <c r="T35" s="116"/>
      <c r="V35" s="116" t="s">
        <v>148</v>
      </c>
      <c r="W35" s="116"/>
      <c r="X35" s="116"/>
      <c r="Y35" s="125">
        <f>+Datos!E39</f>
        <v>0</v>
      </c>
      <c r="Z35" s="125"/>
      <c r="AA35" s="117" t="s">
        <v>118</v>
      </c>
      <c r="AB35" s="116"/>
      <c r="AC35" s="116"/>
      <c r="AD35" s="225">
        <f>+Datos!F28</f>
        <v>0</v>
      </c>
      <c r="AE35" s="140" t="s">
        <v>76</v>
      </c>
      <c r="AF35" s="116"/>
      <c r="AG35" s="116"/>
      <c r="AH35" s="288" t="s">
        <v>201</v>
      </c>
      <c r="AI35" s="288"/>
      <c r="AJ35" s="210" t="str">
        <f>+'Cash Flow &amp;Equity Total'!D44</f>
        <v/>
      </c>
      <c r="AK35" s="210" t="str">
        <f>+'Cash Flow &amp;Equity Total'!H44</f>
        <v/>
      </c>
      <c r="AL35" s="210" t="str">
        <f>+'Cash Flow &amp;Equity Total'!M44</f>
        <v/>
      </c>
      <c r="AM35" s="210" t="str">
        <f>+'Cash Flow &amp;Equity Total'!W44</f>
        <v/>
      </c>
      <c r="AN35" s="210" t="str">
        <f>+'Cash Flow &amp;Equity Total'!AG44</f>
        <v/>
      </c>
      <c r="AO35" s="116"/>
      <c r="AP35" s="116"/>
      <c r="AQ35" s="142" t="s">
        <v>184</v>
      </c>
      <c r="AS35" s="144">
        <f>+'Cash Flow &amp;Equity Total'!D37</f>
        <v>0</v>
      </c>
      <c r="AT35" s="144">
        <f>+'Cash Flow &amp;Equity Total'!E37</f>
        <v>0</v>
      </c>
      <c r="AU35" s="144">
        <f>+'Cash Flow &amp;Equity Total'!F37</f>
        <v>0</v>
      </c>
      <c r="AV35" s="144">
        <f>+'Cash Flow &amp;Equity Total'!G37</f>
        <v>0</v>
      </c>
      <c r="AW35" s="144">
        <f>+'Cash Flow &amp;Equity Total'!H37</f>
        <v>0</v>
      </c>
      <c r="AX35" s="144">
        <f>+'Cash Flow &amp;Equity Total'!M37</f>
        <v>0</v>
      </c>
      <c r="AY35" s="144">
        <f>+'Cash Flow &amp;Equity Total'!W37</f>
        <v>0</v>
      </c>
      <c r="AZ35" s="144">
        <f>+'Cash Flow &amp;Equity Total'!AG37</f>
        <v>0</v>
      </c>
      <c r="BA35" s="146"/>
      <c r="BB35" s="238"/>
      <c r="BC35" s="154"/>
      <c r="BD35" s="154"/>
      <c r="BE35" s="154"/>
      <c r="BF35" s="154"/>
      <c r="BG35" s="154"/>
      <c r="BH35" s="154"/>
      <c r="BI35" s="154"/>
      <c r="BJ35" s="184"/>
      <c r="BK35" s="116"/>
      <c r="BL35" s="116"/>
      <c r="BM35" s="238"/>
      <c r="BN35" s="154"/>
      <c r="BO35" s="154"/>
      <c r="BP35" s="154"/>
      <c r="BQ35" s="154"/>
      <c r="BR35" s="154"/>
      <c r="BS35" s="154"/>
      <c r="BT35" s="154"/>
      <c r="BU35" s="184"/>
      <c r="BX35" s="238"/>
      <c r="BY35" s="154"/>
      <c r="BZ35" s="154"/>
      <c r="CA35" s="154"/>
      <c r="CB35" s="154"/>
      <c r="CC35" s="154"/>
      <c r="CD35" s="154"/>
      <c r="CE35" s="154"/>
      <c r="CF35" s="184"/>
      <c r="CI35" s="238"/>
      <c r="CJ35" s="154"/>
      <c r="CK35" s="154"/>
      <c r="CL35" s="154"/>
      <c r="CM35" s="154"/>
      <c r="CN35" s="154"/>
      <c r="CO35" s="154"/>
      <c r="CP35" s="154"/>
      <c r="CQ35" s="184"/>
      <c r="CT35" s="238"/>
      <c r="CU35" s="154"/>
      <c r="CV35" s="154"/>
      <c r="CW35" s="154"/>
      <c r="CX35" s="154"/>
      <c r="CY35" s="154"/>
      <c r="CZ35" s="154"/>
      <c r="DA35" s="154"/>
      <c r="DB35" s="184"/>
    </row>
    <row r="36" spans="1:106">
      <c r="A36" s="116"/>
      <c r="B36" s="183"/>
      <c r="C36" s="154"/>
      <c r="D36" s="154"/>
      <c r="E36" s="154"/>
      <c r="F36" s="154"/>
      <c r="G36" s="154"/>
      <c r="H36" s="154"/>
      <c r="I36" s="184"/>
      <c r="J36" s="116"/>
      <c r="K36" s="116"/>
      <c r="L36" s="281"/>
      <c r="M36" s="282"/>
      <c r="N36" s="282"/>
      <c r="O36" s="282"/>
      <c r="P36" s="282"/>
      <c r="Q36" s="282"/>
      <c r="R36" s="282"/>
      <c r="S36" s="283"/>
      <c r="T36" s="116"/>
      <c r="V36" s="116" t="s">
        <v>63</v>
      </c>
      <c r="W36" s="116"/>
      <c r="X36" s="116"/>
      <c r="Y36" s="125">
        <f>+Datos!E40</f>
        <v>0</v>
      </c>
      <c r="Z36" s="125"/>
      <c r="AA36" s="117" t="s">
        <v>129</v>
      </c>
      <c r="AB36" s="116"/>
      <c r="AC36" s="116"/>
      <c r="AD36" s="225">
        <f>+Datos!F29</f>
        <v>0</v>
      </c>
      <c r="AE36" s="140" t="s">
        <v>76</v>
      </c>
      <c r="AF36" s="116"/>
      <c r="AG36" s="116"/>
      <c r="AJ36" s="198"/>
      <c r="AK36" s="198"/>
      <c r="AL36" s="201"/>
      <c r="AO36" s="116"/>
      <c r="AP36" s="116"/>
      <c r="AQ36" s="142" t="s">
        <v>185</v>
      </c>
      <c r="AS36" s="144">
        <f>+'Cash Flow &amp;Equity Total'!D38</f>
        <v>0</v>
      </c>
      <c r="AT36" s="144">
        <f>+'Cash Flow &amp;Equity Total'!E38</f>
        <v>0</v>
      </c>
      <c r="AU36" s="144">
        <f>+'Cash Flow &amp;Equity Total'!F38</f>
        <v>0</v>
      </c>
      <c r="AV36" s="144">
        <f>+'Cash Flow &amp;Equity Total'!G38</f>
        <v>0</v>
      </c>
      <c r="AW36" s="144">
        <f>+'Cash Flow &amp;Equity Total'!H38</f>
        <v>0</v>
      </c>
      <c r="AX36" s="144">
        <f>+'Cash Flow &amp;Equity Total'!M38</f>
        <v>0</v>
      </c>
      <c r="AY36" s="144">
        <f>+'Cash Flow &amp;Equity Total'!W38</f>
        <v>0</v>
      </c>
      <c r="AZ36" s="144">
        <f>+'Cash Flow &amp;Equity Total'!AG38</f>
        <v>0</v>
      </c>
      <c r="BA36" s="116"/>
      <c r="BB36" s="238"/>
      <c r="BC36" s="154"/>
      <c r="BD36" s="154"/>
      <c r="BE36" s="154"/>
      <c r="BF36" s="154"/>
      <c r="BG36" s="154"/>
      <c r="BH36" s="154"/>
      <c r="BI36" s="154"/>
      <c r="BJ36" s="184"/>
      <c r="BK36" s="116"/>
      <c r="BL36" s="116"/>
      <c r="BM36" s="238"/>
      <c r="BN36" s="154"/>
      <c r="BO36" s="154"/>
      <c r="BP36" s="154"/>
      <c r="BQ36" s="154"/>
      <c r="BR36" s="154"/>
      <c r="BS36" s="154"/>
      <c r="BT36" s="154"/>
      <c r="BU36" s="184"/>
      <c r="BX36" s="238"/>
      <c r="BY36" s="154"/>
      <c r="BZ36" s="154"/>
      <c r="CA36" s="154"/>
      <c r="CB36" s="154"/>
      <c r="CC36" s="154"/>
      <c r="CD36" s="154"/>
      <c r="CE36" s="154"/>
      <c r="CF36" s="184"/>
      <c r="CI36" s="238"/>
      <c r="CJ36" s="154"/>
      <c r="CK36" s="154"/>
      <c r="CL36" s="154"/>
      <c r="CM36" s="154"/>
      <c r="CN36" s="154"/>
      <c r="CO36" s="154"/>
      <c r="CP36" s="154"/>
      <c r="CQ36" s="184"/>
      <c r="CT36" s="238"/>
      <c r="CU36" s="154"/>
      <c r="CV36" s="154"/>
      <c r="CW36" s="154"/>
      <c r="CX36" s="154"/>
      <c r="CY36" s="154"/>
      <c r="CZ36" s="154"/>
      <c r="DA36" s="154"/>
      <c r="DB36" s="184"/>
    </row>
    <row r="37" spans="1:106">
      <c r="A37" s="116"/>
      <c r="B37" s="183"/>
      <c r="C37" s="154"/>
      <c r="D37" s="154"/>
      <c r="E37" s="154"/>
      <c r="F37" s="154"/>
      <c r="G37" s="154"/>
      <c r="H37" s="154"/>
      <c r="I37" s="184"/>
      <c r="J37" s="116"/>
      <c r="K37" s="116"/>
      <c r="L37" s="281"/>
      <c r="M37" s="282"/>
      <c r="N37" s="282"/>
      <c r="O37" s="282"/>
      <c r="P37" s="282"/>
      <c r="Q37" s="282"/>
      <c r="R37" s="282"/>
      <c r="S37" s="283"/>
      <c r="T37" s="116"/>
      <c r="V37" s="116" t="s">
        <v>64</v>
      </c>
      <c r="W37" s="116"/>
      <c r="X37" s="116"/>
      <c r="Y37" s="125">
        <f>+Datos!E41</f>
        <v>0</v>
      </c>
      <c r="Z37" s="130"/>
      <c r="AA37" s="116" t="s">
        <v>90</v>
      </c>
      <c r="AB37" s="116"/>
      <c r="AC37" s="116"/>
      <c r="AD37" s="225">
        <f>+Datos!F12</f>
        <v>0</v>
      </c>
      <c r="AE37" s="140" t="s">
        <v>76</v>
      </c>
      <c r="AF37" s="116"/>
      <c r="AG37" s="116"/>
      <c r="AH37" s="289" t="s">
        <v>191</v>
      </c>
      <c r="AI37" s="289"/>
      <c r="AJ37" s="210" t="str">
        <f>+'Cash Flow &amp;Equity Total'!D46</f>
        <v/>
      </c>
      <c r="AK37" s="210" t="str">
        <f>+'Cash Flow &amp;Equity Total'!H46</f>
        <v/>
      </c>
      <c r="AL37" s="210" t="str">
        <f>+'Cash Flow &amp;Equity Total'!M46</f>
        <v/>
      </c>
      <c r="AM37" s="210" t="str">
        <f>+'Cash Flow &amp;Equity Total'!W46</f>
        <v/>
      </c>
      <c r="AN37" s="210" t="str">
        <f>+'Cash Flow &amp;Equity Total'!AG46</f>
        <v/>
      </c>
      <c r="AO37" s="116"/>
      <c r="AP37" s="116"/>
      <c r="AQ37" s="142" t="s">
        <v>186</v>
      </c>
      <c r="AR37" s="116"/>
      <c r="AS37" s="145">
        <f>+'Cash Flow &amp;Equity Total'!D39</f>
        <v>0</v>
      </c>
      <c r="AT37" s="145">
        <f>+'Cash Flow &amp;Equity Total'!E39</f>
        <v>0</v>
      </c>
      <c r="AU37" s="145">
        <f>+'Cash Flow &amp;Equity Total'!F39</f>
        <v>0</v>
      </c>
      <c r="AV37" s="145">
        <f>+'Cash Flow &amp;Equity Total'!G39</f>
        <v>0</v>
      </c>
      <c r="AW37" s="145">
        <f>+'Cash Flow &amp;Equity Total'!H39</f>
        <v>0</v>
      </c>
      <c r="AX37" s="145">
        <f>+'Cash Flow &amp;Equity Total'!M39</f>
        <v>0</v>
      </c>
      <c r="AY37" s="145">
        <f>+'Cash Flow &amp;Equity Total'!W39</f>
        <v>0</v>
      </c>
      <c r="AZ37" s="145">
        <f>+'Cash Flow &amp;Equity Total'!AG39</f>
        <v>0</v>
      </c>
      <c r="BA37" s="116"/>
      <c r="BB37" s="238"/>
      <c r="BC37" s="154"/>
      <c r="BD37" s="154"/>
      <c r="BE37" s="154"/>
      <c r="BF37" s="154"/>
      <c r="BG37" s="154"/>
      <c r="BH37" s="154"/>
      <c r="BI37" s="154"/>
      <c r="BJ37" s="184"/>
      <c r="BK37" s="116"/>
      <c r="BL37" s="116"/>
      <c r="BM37" s="238"/>
      <c r="BN37" s="154"/>
      <c r="BO37" s="154"/>
      <c r="BP37" s="154"/>
      <c r="BQ37" s="154"/>
      <c r="BR37" s="154"/>
      <c r="BS37" s="154"/>
      <c r="BT37" s="154"/>
      <c r="BU37" s="184"/>
      <c r="BX37" s="238"/>
      <c r="BY37" s="154"/>
      <c r="BZ37" s="154"/>
      <c r="CA37" s="154"/>
      <c r="CB37" s="154"/>
      <c r="CC37" s="154"/>
      <c r="CD37" s="154"/>
      <c r="CE37" s="154"/>
      <c r="CF37" s="184"/>
      <c r="CI37" s="238"/>
      <c r="CJ37" s="154"/>
      <c r="CK37" s="154"/>
      <c r="CL37" s="154"/>
      <c r="CM37" s="154"/>
      <c r="CN37" s="154"/>
      <c r="CO37" s="154"/>
      <c r="CP37" s="154"/>
      <c r="CQ37" s="184"/>
      <c r="CT37" s="238"/>
      <c r="CU37" s="154"/>
      <c r="CV37" s="154"/>
      <c r="CW37" s="154"/>
      <c r="CX37" s="154"/>
      <c r="CY37" s="154"/>
      <c r="CZ37" s="154"/>
      <c r="DA37" s="154"/>
      <c r="DB37" s="184"/>
    </row>
    <row r="38" spans="1:106">
      <c r="A38" s="116"/>
      <c r="B38" s="183"/>
      <c r="C38" s="154"/>
      <c r="D38" s="154"/>
      <c r="E38" s="154"/>
      <c r="F38" s="154"/>
      <c r="G38" s="154"/>
      <c r="H38" s="154"/>
      <c r="I38" s="184"/>
      <c r="J38" s="116"/>
      <c r="K38" s="116"/>
      <c r="L38" s="281"/>
      <c r="M38" s="282"/>
      <c r="N38" s="282"/>
      <c r="O38" s="282"/>
      <c r="P38" s="282"/>
      <c r="Q38" s="282"/>
      <c r="R38" s="282"/>
      <c r="S38" s="283"/>
      <c r="T38" s="116"/>
      <c r="V38" s="128" t="s">
        <v>65</v>
      </c>
      <c r="W38" s="128"/>
      <c r="X38" s="128"/>
      <c r="Y38" s="129">
        <f>+Datos!E42</f>
        <v>0</v>
      </c>
      <c r="Z38" s="116"/>
      <c r="AA38" s="115" t="s">
        <v>189</v>
      </c>
      <c r="AD38" s="226">
        <f>+Datos!F30</f>
        <v>0</v>
      </c>
      <c r="AE38" s="140" t="s">
        <v>190</v>
      </c>
      <c r="AF38" s="116"/>
      <c r="AG38" s="116"/>
      <c r="AH38" s="116"/>
      <c r="AI38" s="116"/>
      <c r="AJ38" s="116"/>
      <c r="AK38" s="116"/>
      <c r="AL38" s="116"/>
      <c r="AM38" s="116"/>
      <c r="AN38" s="116"/>
      <c r="AO38" s="116"/>
      <c r="AP38" s="116"/>
      <c r="AQ38" s="291" t="s">
        <v>188</v>
      </c>
      <c r="AR38" s="291"/>
      <c r="AS38" s="146">
        <f>+'Cash Flow &amp;Equity Total'!D40</f>
        <v>0</v>
      </c>
      <c r="AT38" s="146">
        <f>+'Cash Flow &amp;Equity Total'!E40</f>
        <v>0</v>
      </c>
      <c r="AU38" s="146">
        <f>+'Cash Flow &amp;Equity Total'!F40</f>
        <v>0</v>
      </c>
      <c r="AV38" s="146">
        <f>+'Cash Flow &amp;Equity Total'!G40</f>
        <v>0</v>
      </c>
      <c r="AW38" s="146">
        <f>+'Cash Flow &amp;Equity Total'!H40</f>
        <v>0</v>
      </c>
      <c r="AX38" s="146">
        <f>+'Cash Flow &amp;Equity Total'!M40</f>
        <v>0</v>
      </c>
      <c r="AY38" s="146">
        <f>+'Cash Flow &amp;Equity Total'!W40</f>
        <v>0</v>
      </c>
      <c r="AZ38" s="146">
        <f>+'Cash Flow &amp;Equity Total'!AG40</f>
        <v>0</v>
      </c>
      <c r="BA38" s="149"/>
      <c r="BB38" s="238"/>
      <c r="BC38" s="154"/>
      <c r="BD38" s="154"/>
      <c r="BE38" s="154"/>
      <c r="BF38" s="154"/>
      <c r="BG38" s="154"/>
      <c r="BH38" s="154"/>
      <c r="BI38" s="154"/>
      <c r="BJ38" s="184"/>
      <c r="BK38" s="116"/>
      <c r="BL38" s="116"/>
      <c r="BM38" s="238"/>
      <c r="BN38" s="154"/>
      <c r="BO38" s="154"/>
      <c r="BP38" s="154"/>
      <c r="BQ38" s="154"/>
      <c r="BR38" s="154"/>
      <c r="BS38" s="154"/>
      <c r="BT38" s="154"/>
      <c r="BU38" s="184"/>
      <c r="BX38" s="238"/>
      <c r="BY38" s="154"/>
      <c r="BZ38" s="154"/>
      <c r="CA38" s="154"/>
      <c r="CB38" s="154"/>
      <c r="CC38" s="154"/>
      <c r="CD38" s="154"/>
      <c r="CE38" s="154"/>
      <c r="CF38" s="184"/>
      <c r="CI38" s="238"/>
      <c r="CJ38" s="154"/>
      <c r="CK38" s="154"/>
      <c r="CL38" s="154"/>
      <c r="CM38" s="154"/>
      <c r="CN38" s="154"/>
      <c r="CO38" s="154"/>
      <c r="CP38" s="154"/>
      <c r="CQ38" s="184"/>
      <c r="CT38" s="238"/>
      <c r="CU38" s="154"/>
      <c r="CV38" s="154"/>
      <c r="CW38" s="154"/>
      <c r="CX38" s="154"/>
      <c r="CY38" s="154"/>
      <c r="CZ38" s="154"/>
      <c r="DA38" s="154"/>
      <c r="DB38" s="184"/>
    </row>
    <row r="39" spans="1:106">
      <c r="A39" s="116"/>
      <c r="B39" s="183"/>
      <c r="C39" s="154"/>
      <c r="D39" s="154"/>
      <c r="E39" s="154"/>
      <c r="F39" s="154"/>
      <c r="G39" s="154"/>
      <c r="H39" s="154"/>
      <c r="I39" s="184"/>
      <c r="J39" s="116"/>
      <c r="K39" s="116"/>
      <c r="L39" s="281"/>
      <c r="M39" s="282"/>
      <c r="N39" s="282"/>
      <c r="O39" s="282"/>
      <c r="P39" s="282"/>
      <c r="Q39" s="282"/>
      <c r="R39" s="282"/>
      <c r="S39" s="283"/>
      <c r="T39" s="116"/>
      <c r="V39" s="124" t="s">
        <v>114</v>
      </c>
      <c r="W39" s="124"/>
      <c r="X39" s="124"/>
      <c r="Y39" s="130">
        <f>SUM(Y30:Y38)</f>
        <v>0</v>
      </c>
      <c r="Z39" s="116"/>
      <c r="AA39" s="172"/>
      <c r="AB39" s="172"/>
      <c r="AC39" s="172"/>
      <c r="AD39" s="172"/>
      <c r="AE39" s="172"/>
      <c r="AF39" s="116"/>
      <c r="AG39" s="116"/>
      <c r="AH39" s="116"/>
      <c r="AI39" s="116"/>
      <c r="AJ39" s="116"/>
      <c r="AK39" s="116"/>
      <c r="AL39" s="116"/>
      <c r="AM39" s="116"/>
      <c r="AN39" s="116"/>
      <c r="AO39" s="116"/>
      <c r="AP39" s="116"/>
      <c r="BA39" s="149"/>
      <c r="BB39" s="238"/>
      <c r="BC39" s="154"/>
      <c r="BD39" s="154"/>
      <c r="BE39" s="154"/>
      <c r="BF39" s="154"/>
      <c r="BG39" s="154"/>
      <c r="BH39" s="154"/>
      <c r="BI39" s="154"/>
      <c r="BJ39" s="184"/>
      <c r="BK39" s="116"/>
      <c r="BL39" s="116"/>
      <c r="BM39" s="238"/>
      <c r="BN39" s="154"/>
      <c r="BO39" s="154"/>
      <c r="BP39" s="154"/>
      <c r="BQ39" s="154"/>
      <c r="BR39" s="154"/>
      <c r="BS39" s="154"/>
      <c r="BT39" s="154"/>
      <c r="BU39" s="184"/>
      <c r="BX39" s="238"/>
      <c r="BY39" s="154"/>
      <c r="BZ39" s="154"/>
      <c r="CA39" s="154"/>
      <c r="CB39" s="154"/>
      <c r="CC39" s="154"/>
      <c r="CD39" s="154"/>
      <c r="CE39" s="154"/>
      <c r="CF39" s="184"/>
      <c r="CI39" s="238"/>
      <c r="CJ39" s="154"/>
      <c r="CK39" s="154"/>
      <c r="CL39" s="154"/>
      <c r="CM39" s="154"/>
      <c r="CN39" s="154"/>
      <c r="CO39" s="154"/>
      <c r="CP39" s="154"/>
      <c r="CQ39" s="184"/>
      <c r="CT39" s="238"/>
      <c r="CU39" s="154"/>
      <c r="CV39" s="154"/>
      <c r="CW39" s="154"/>
      <c r="CX39" s="154"/>
      <c r="CY39" s="154"/>
      <c r="CZ39" s="154"/>
      <c r="DA39" s="154"/>
      <c r="DB39" s="184"/>
    </row>
    <row r="40" spans="1:106">
      <c r="A40" s="116"/>
      <c r="B40" s="183"/>
      <c r="C40" s="154"/>
      <c r="D40" s="154"/>
      <c r="E40" s="154"/>
      <c r="F40" s="154"/>
      <c r="G40" s="154"/>
      <c r="H40" s="154"/>
      <c r="I40" s="184"/>
      <c r="J40" s="116"/>
      <c r="K40" s="116"/>
      <c r="L40" s="281"/>
      <c r="M40" s="282"/>
      <c r="N40" s="282"/>
      <c r="O40" s="282"/>
      <c r="P40" s="282"/>
      <c r="Q40" s="282"/>
      <c r="R40" s="282"/>
      <c r="S40" s="283"/>
      <c r="T40" s="116"/>
      <c r="Z40" s="116"/>
      <c r="AB40" s="116"/>
      <c r="AC40" s="116"/>
      <c r="AD40" s="116"/>
      <c r="AE40" s="116"/>
      <c r="AF40" s="116"/>
      <c r="AG40" s="116"/>
      <c r="AH40" s="116"/>
      <c r="AI40" s="116"/>
      <c r="AJ40" s="116"/>
      <c r="AK40" s="116"/>
      <c r="AL40" s="116"/>
      <c r="AM40" s="116"/>
      <c r="AN40" s="116"/>
      <c r="AO40" s="116"/>
      <c r="AP40" s="116"/>
      <c r="AQ40" s="216" t="s">
        <v>131</v>
      </c>
      <c r="AR40" s="216"/>
      <c r="BA40" s="149"/>
      <c r="BB40" s="238"/>
      <c r="BC40" s="154"/>
      <c r="BD40" s="154"/>
      <c r="BE40" s="154"/>
      <c r="BF40" s="154"/>
      <c r="BG40" s="154"/>
      <c r="BH40" s="154"/>
      <c r="BI40" s="154"/>
      <c r="BJ40" s="184"/>
      <c r="BK40" s="116"/>
      <c r="BL40" s="116"/>
      <c r="BM40" s="238"/>
      <c r="BN40" s="154"/>
      <c r="BO40" s="154"/>
      <c r="BP40" s="154"/>
      <c r="BQ40" s="154"/>
      <c r="BR40" s="154"/>
      <c r="BS40" s="154"/>
      <c r="BT40" s="154"/>
      <c r="BU40" s="184"/>
      <c r="BX40" s="238"/>
      <c r="BY40" s="154"/>
      <c r="BZ40" s="154"/>
      <c r="CA40" s="154"/>
      <c r="CB40" s="154"/>
      <c r="CC40" s="154"/>
      <c r="CD40" s="154"/>
      <c r="CE40" s="154"/>
      <c r="CF40" s="184"/>
      <c r="CI40" s="238"/>
      <c r="CJ40" s="154"/>
      <c r="CK40" s="154"/>
      <c r="CL40" s="154"/>
      <c r="CM40" s="154"/>
      <c r="CN40" s="154"/>
      <c r="CO40" s="154"/>
      <c r="CP40" s="154"/>
      <c r="CQ40" s="184"/>
      <c r="CT40" s="238"/>
      <c r="CU40" s="154"/>
      <c r="CV40" s="154"/>
      <c r="CW40" s="154"/>
      <c r="CX40" s="154"/>
      <c r="CY40" s="154"/>
      <c r="CZ40" s="154"/>
      <c r="DA40" s="154"/>
      <c r="DB40" s="184"/>
    </row>
    <row r="41" spans="1:106">
      <c r="A41" s="116"/>
      <c r="B41" s="183"/>
      <c r="C41" s="154"/>
      <c r="D41" s="154"/>
      <c r="E41" s="154"/>
      <c r="F41" s="154"/>
      <c r="G41" s="154"/>
      <c r="H41" s="154"/>
      <c r="I41" s="184"/>
      <c r="J41" s="116"/>
      <c r="K41" s="116"/>
      <c r="L41" s="281"/>
      <c r="M41" s="282"/>
      <c r="N41" s="282"/>
      <c r="O41" s="282"/>
      <c r="P41" s="282"/>
      <c r="Q41" s="282"/>
      <c r="R41" s="282"/>
      <c r="S41" s="283"/>
      <c r="T41" s="116"/>
      <c r="U41" s="116"/>
      <c r="AA41" s="116"/>
      <c r="AB41" s="116"/>
      <c r="AC41" s="116"/>
      <c r="AD41" s="116"/>
      <c r="AE41" s="116"/>
      <c r="AF41" s="116"/>
      <c r="AG41" s="116"/>
      <c r="AH41" s="116"/>
      <c r="AI41" s="116"/>
      <c r="AJ41" s="116"/>
      <c r="AK41" s="116"/>
      <c r="AL41" s="116"/>
      <c r="AM41" s="116"/>
      <c r="AN41" s="116"/>
      <c r="AO41" s="116"/>
      <c r="AP41" s="116"/>
      <c r="AQ41" s="287" t="s">
        <v>200</v>
      </c>
      <c r="AR41" s="287"/>
      <c r="AS41" s="149" t="str">
        <f>+'Cash Flow &amp;Equity Total'!D42</f>
        <v/>
      </c>
      <c r="AT41" s="149" t="str">
        <f>+'Cash Flow &amp;Equity Total'!E42</f>
        <v/>
      </c>
      <c r="AU41" s="149" t="str">
        <f>+'Cash Flow &amp;Equity Total'!F42</f>
        <v/>
      </c>
      <c r="AV41" s="149" t="str">
        <f>+'Cash Flow &amp;Equity Total'!G42</f>
        <v/>
      </c>
      <c r="AW41" s="149" t="str">
        <f>+'Cash Flow &amp;Equity Total'!H42</f>
        <v/>
      </c>
      <c r="AX41" s="149" t="str">
        <f>+'Cash Flow &amp;Equity Total'!M42</f>
        <v/>
      </c>
      <c r="AY41" s="149" t="str">
        <f>+'Cash Flow &amp;Equity Total'!W42</f>
        <v/>
      </c>
      <c r="AZ41" s="149" t="str">
        <f>+'Cash Flow &amp;Equity Total'!AG42</f>
        <v/>
      </c>
      <c r="BA41" s="116"/>
      <c r="BB41" s="238"/>
      <c r="BC41" s="116"/>
      <c r="BD41" s="116"/>
      <c r="BE41" s="116"/>
      <c r="BF41" s="116"/>
      <c r="BG41" s="116"/>
      <c r="BH41" s="116"/>
      <c r="BI41" s="116"/>
      <c r="BJ41" s="239"/>
      <c r="BK41" s="116"/>
      <c r="BL41" s="116"/>
      <c r="BM41" s="238"/>
      <c r="BN41" s="116"/>
      <c r="BO41" s="116"/>
      <c r="BP41" s="116"/>
      <c r="BQ41" s="116"/>
      <c r="BR41" s="116"/>
      <c r="BS41" s="116"/>
      <c r="BT41" s="116"/>
      <c r="BU41" s="239"/>
      <c r="BX41" s="238"/>
      <c r="BY41" s="116"/>
      <c r="BZ41" s="116"/>
      <c r="CA41" s="116"/>
      <c r="CB41" s="116"/>
      <c r="CC41" s="116"/>
      <c r="CD41" s="116"/>
      <c r="CE41" s="116"/>
      <c r="CF41" s="239"/>
      <c r="CI41" s="238"/>
      <c r="CJ41" s="116"/>
      <c r="CK41" s="116"/>
      <c r="CL41" s="116"/>
      <c r="CM41" s="116"/>
      <c r="CN41" s="116"/>
      <c r="CO41" s="116"/>
      <c r="CP41" s="116"/>
      <c r="CQ41" s="239"/>
      <c r="CT41" s="238"/>
      <c r="CU41" s="116"/>
      <c r="CV41" s="116"/>
      <c r="CW41" s="116"/>
      <c r="CX41" s="116"/>
      <c r="CY41" s="116"/>
      <c r="CZ41" s="116"/>
      <c r="DA41" s="116"/>
      <c r="DB41" s="239"/>
    </row>
    <row r="42" spans="1:106">
      <c r="A42" s="116"/>
      <c r="B42" s="185"/>
      <c r="C42" s="186"/>
      <c r="D42" s="186"/>
      <c r="E42" s="186"/>
      <c r="F42" s="186"/>
      <c r="G42" s="186"/>
      <c r="H42" s="186"/>
      <c r="I42" s="187"/>
      <c r="J42" s="116"/>
      <c r="K42" s="116"/>
      <c r="L42" s="284"/>
      <c r="M42" s="285"/>
      <c r="N42" s="285"/>
      <c r="O42" s="285"/>
      <c r="P42" s="285"/>
      <c r="Q42" s="285"/>
      <c r="R42" s="285"/>
      <c r="S42" s="286"/>
      <c r="T42" s="116"/>
      <c r="U42" s="116"/>
      <c r="V42" s="116"/>
      <c r="W42" s="116"/>
      <c r="X42" s="116"/>
      <c r="Y42" s="116"/>
      <c r="Z42" s="116"/>
      <c r="AA42" s="116"/>
      <c r="AB42" s="116"/>
      <c r="AC42" s="116"/>
      <c r="AD42" s="116"/>
      <c r="AE42" s="116"/>
      <c r="AF42" s="116"/>
      <c r="AG42" s="116"/>
      <c r="AM42" s="116"/>
      <c r="AN42" s="116"/>
      <c r="AO42" s="116"/>
      <c r="AP42" s="116"/>
      <c r="AQ42" s="287" t="s">
        <v>201</v>
      </c>
      <c r="AR42" s="287"/>
      <c r="AS42" s="149" t="str">
        <f>+'Cash Flow &amp;Equity Total'!D44</f>
        <v/>
      </c>
      <c r="AT42" s="149" t="str">
        <f>+'Cash Flow &amp;Equity Total'!E44</f>
        <v/>
      </c>
      <c r="AU42" s="149" t="str">
        <f>+'Cash Flow &amp;Equity Total'!F44</f>
        <v/>
      </c>
      <c r="AV42" s="149" t="str">
        <f>+'Cash Flow &amp;Equity Total'!G44</f>
        <v/>
      </c>
      <c r="AW42" s="149" t="str">
        <f>+'Cash Flow &amp;Equity Total'!H44</f>
        <v/>
      </c>
      <c r="AX42" s="149" t="str">
        <f>+'Cash Flow &amp;Equity Total'!M44</f>
        <v/>
      </c>
      <c r="AY42" s="149" t="str">
        <f>+'Cash Flow &amp;Equity Total'!W44</f>
        <v/>
      </c>
      <c r="AZ42" s="149" t="str">
        <f>+'Cash Flow &amp;Equity Total'!AG44</f>
        <v/>
      </c>
      <c r="BB42" s="240"/>
      <c r="BC42" s="128"/>
      <c r="BD42" s="128"/>
      <c r="BE42" s="128"/>
      <c r="BF42" s="128"/>
      <c r="BG42" s="128"/>
      <c r="BH42" s="128"/>
      <c r="BI42" s="128"/>
      <c r="BJ42" s="241"/>
      <c r="BK42" s="116"/>
      <c r="BL42" s="116"/>
      <c r="BM42" s="240"/>
      <c r="BN42" s="128"/>
      <c r="BO42" s="128"/>
      <c r="BP42" s="128"/>
      <c r="BQ42" s="128"/>
      <c r="BR42" s="128"/>
      <c r="BS42" s="128"/>
      <c r="BT42" s="128"/>
      <c r="BU42" s="241"/>
      <c r="BV42" s="116"/>
      <c r="BX42" s="240"/>
      <c r="BY42" s="128"/>
      <c r="BZ42" s="128"/>
      <c r="CA42" s="128"/>
      <c r="CB42" s="128"/>
      <c r="CC42" s="128"/>
      <c r="CD42" s="128"/>
      <c r="CE42" s="128"/>
      <c r="CF42" s="241"/>
      <c r="CI42" s="240"/>
      <c r="CJ42" s="128"/>
      <c r="CK42" s="128"/>
      <c r="CL42" s="128"/>
      <c r="CM42" s="128"/>
      <c r="CN42" s="128"/>
      <c r="CO42" s="128"/>
      <c r="CP42" s="128"/>
      <c r="CQ42" s="241"/>
      <c r="CT42" s="240"/>
      <c r="CU42" s="128"/>
      <c r="CV42" s="128"/>
      <c r="CW42" s="128"/>
      <c r="CX42" s="128"/>
      <c r="CY42" s="128"/>
      <c r="CZ42" s="128"/>
      <c r="DA42" s="128"/>
      <c r="DB42" s="241"/>
    </row>
    <row r="43" spans="1:106">
      <c r="A43" s="116"/>
      <c r="B43" s="116"/>
      <c r="C43" s="116"/>
      <c r="D43" s="124"/>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M43" s="116"/>
      <c r="AN43" s="116"/>
      <c r="AO43" s="116"/>
      <c r="AP43" s="116"/>
      <c r="AQ43" s="287" t="s">
        <v>191</v>
      </c>
      <c r="AR43" s="287"/>
      <c r="AS43" s="149" t="str">
        <f>+'Cash Flow &amp;Equity Total'!D46</f>
        <v/>
      </c>
      <c r="AT43" s="149" t="str">
        <f>+'Cash Flow &amp;Equity Total'!E46</f>
        <v/>
      </c>
      <c r="AU43" s="149" t="str">
        <f>+'Cash Flow &amp;Equity Total'!F46</f>
        <v/>
      </c>
      <c r="AV43" s="149" t="str">
        <f>+'Cash Flow &amp;Equity Total'!G46</f>
        <v/>
      </c>
      <c r="AW43" s="149" t="str">
        <f>+'Cash Flow &amp;Equity Total'!H46</f>
        <v/>
      </c>
      <c r="AX43" s="149" t="str">
        <f>+'Cash Flow &amp;Equity Total'!M46</f>
        <v/>
      </c>
      <c r="AY43" s="149" t="str">
        <f>+'Cash Flow &amp;Equity Total'!W46</f>
        <v/>
      </c>
      <c r="AZ43" s="149" t="str">
        <f>+'Cash Flow &amp;Equity Total'!AG46</f>
        <v/>
      </c>
      <c r="BB43" s="116"/>
      <c r="BC43" s="116"/>
      <c r="BD43" s="116"/>
      <c r="BE43" s="116"/>
      <c r="BF43" s="116"/>
      <c r="BG43" s="116"/>
      <c r="BH43" s="116"/>
      <c r="BI43" s="116"/>
      <c r="BJ43" s="116"/>
      <c r="BK43" s="116"/>
      <c r="BL43" s="116"/>
      <c r="BM43" s="116"/>
      <c r="BV43" s="116"/>
    </row>
    <row r="44" spans="1:106">
      <c r="A44" s="116"/>
      <c r="B44" s="116"/>
      <c r="C44" s="116"/>
      <c r="D44" s="116"/>
      <c r="E44" s="116"/>
      <c r="F44" s="116"/>
      <c r="G44" s="116"/>
      <c r="H44" s="116"/>
      <c r="I44" s="116"/>
      <c r="J44" s="116"/>
      <c r="K44" s="116"/>
      <c r="L44" s="116"/>
      <c r="M44" s="116"/>
      <c r="N44" s="116"/>
      <c r="O44" s="116"/>
      <c r="P44" s="116"/>
      <c r="Q44" s="116"/>
      <c r="R44" s="116"/>
      <c r="S44" s="116"/>
      <c r="T44" s="116"/>
      <c r="U44" s="116"/>
      <c r="Y44" s="116"/>
      <c r="Z44" s="116"/>
      <c r="AF44" s="116"/>
      <c r="AG44" s="116"/>
      <c r="AM44" s="116"/>
      <c r="AN44" s="116"/>
      <c r="AO44" s="116"/>
      <c r="AP44" s="116"/>
      <c r="BB44" s="116"/>
      <c r="BC44" s="116"/>
      <c r="BD44" s="116"/>
      <c r="BE44" s="116"/>
      <c r="BF44" s="116"/>
      <c r="BG44" s="116"/>
      <c r="BH44" s="116"/>
      <c r="BI44" s="116"/>
      <c r="BJ44" s="116"/>
      <c r="BK44" s="116"/>
      <c r="BL44" s="116"/>
      <c r="BM44" s="116"/>
    </row>
  </sheetData>
  <sheetProtection algorithmName="SHA-512" hashValue="2xBnhl//cd5pzJU4677oHC/7zd+mtHU1eykQfF0jTWShINRcU/EnN6/sk6p0Uh/FeU04bkPvGXLalOHq3mUUCA==" saltValue="jq7qXmABZtHU0IfoGJuAkA==" spinCount="100000" sheet="1" scenarios="1"/>
  <mergeCells count="25">
    <mergeCell ref="AQ43:AR43"/>
    <mergeCell ref="AQ7:AR7"/>
    <mergeCell ref="AQ12:AR12"/>
    <mergeCell ref="AQ10:AR10"/>
    <mergeCell ref="AQ19:AR19"/>
    <mergeCell ref="AQ17:AR17"/>
    <mergeCell ref="AQ18:AR18"/>
    <mergeCell ref="AQ8:AR8"/>
    <mergeCell ref="AQ24:AR24"/>
    <mergeCell ref="AQ29:AR29"/>
    <mergeCell ref="AQ31:AR31"/>
    <mergeCell ref="AQ41:AR41"/>
    <mergeCell ref="AQ38:AR38"/>
    <mergeCell ref="L9:N9"/>
    <mergeCell ref="L24:S42"/>
    <mergeCell ref="AQ16:AR16"/>
    <mergeCell ref="AA22:AE28"/>
    <mergeCell ref="AQ9:AR9"/>
    <mergeCell ref="AQ13:AR13"/>
    <mergeCell ref="AQ14:AR14"/>
    <mergeCell ref="AQ15:AR15"/>
    <mergeCell ref="AQ42:AR42"/>
    <mergeCell ref="AH32:AI32"/>
    <mergeCell ref="AH35:AI35"/>
    <mergeCell ref="AH37:AI37"/>
  </mergeCells>
  <pageMargins left="0" right="0" top="0.75" bottom="0.75" header="0.3" footer="0.3"/>
  <pageSetup paperSize="9" scale="93" fitToWidth="10" orientation="portrait" horizontalDpi="4294967292" verticalDpi="4294967292" r:id="rId1"/>
  <headerFooter>
    <oddFooter xml:space="preserve">&amp;C&amp;K5E5521www.inakiunsain.com - 667 78 30 22 - info@inakiunsain.com&amp;R&amp;K998C4BPágina &amp;P de &amp;N  </oddFooter>
  </headerFooter>
  <colBreaks count="2" manualBreakCount="2">
    <brk id="82" max="42" man="1"/>
    <brk id="92" max="42"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AH272"/>
  <sheetViews>
    <sheetView showGridLines="0" workbookViewId="0">
      <selection activeCell="C65" sqref="C65"/>
    </sheetView>
  </sheetViews>
  <sheetFormatPr baseColWidth="10" defaultRowHeight="14"/>
  <cols>
    <col min="1" max="1" width="5" style="47" customWidth="1"/>
    <col min="2" max="2" width="37.19921875" customWidth="1"/>
    <col min="3" max="3" width="9.19921875" customWidth="1"/>
    <col min="4" max="4" width="11.3984375" style="1" customWidth="1"/>
    <col min="5" max="33" width="11.3984375" customWidth="1"/>
  </cols>
  <sheetData>
    <row r="1" spans="1:33" s="47" customFormat="1" ht="133" customHeight="1">
      <c r="D1" s="293" t="s">
        <v>49</v>
      </c>
      <c r="E1" s="293"/>
      <c r="F1" s="293"/>
      <c r="G1" s="293"/>
    </row>
    <row r="2" spans="1:33" ht="16">
      <c r="B2" s="193" t="s">
        <v>164</v>
      </c>
      <c r="C2" s="294"/>
      <c r="D2" s="294"/>
      <c r="E2" s="294"/>
      <c r="F2" s="294"/>
      <c r="G2" s="294"/>
      <c r="H2" s="294"/>
    </row>
    <row r="3" spans="1:33" ht="16">
      <c r="B3" s="174">
        <f>+Datos!C6</f>
        <v>0</v>
      </c>
    </row>
    <row r="4" spans="1:33" s="3" customFormat="1" ht="16">
      <c r="B4" s="84"/>
      <c r="C4" s="147" t="s">
        <v>17</v>
      </c>
      <c r="D4" s="147">
        <v>1</v>
      </c>
      <c r="E4" s="147">
        <v>2</v>
      </c>
      <c r="F4" s="147">
        <v>3</v>
      </c>
      <c r="G4" s="147">
        <v>4</v>
      </c>
      <c r="H4" s="147">
        <v>5</v>
      </c>
      <c r="I4" s="147">
        <v>6</v>
      </c>
      <c r="J4" s="147">
        <v>7</v>
      </c>
      <c r="K4" s="147">
        <v>8</v>
      </c>
      <c r="L4" s="147">
        <v>9</v>
      </c>
      <c r="M4" s="147">
        <v>10</v>
      </c>
      <c r="N4" s="147">
        <v>11</v>
      </c>
      <c r="O4" s="147">
        <v>12</v>
      </c>
      <c r="P4" s="147">
        <v>13</v>
      </c>
      <c r="Q4" s="147">
        <v>14</v>
      </c>
      <c r="R4" s="147">
        <v>15</v>
      </c>
      <c r="S4" s="147">
        <v>16</v>
      </c>
      <c r="T4" s="147">
        <v>17</v>
      </c>
      <c r="U4" s="147">
        <v>18</v>
      </c>
      <c r="V4" s="147">
        <v>19</v>
      </c>
      <c r="W4" s="147">
        <v>20</v>
      </c>
      <c r="X4" s="147">
        <v>21</v>
      </c>
      <c r="Y4" s="147">
        <v>22</v>
      </c>
      <c r="Z4" s="147">
        <v>23</v>
      </c>
      <c r="AA4" s="147">
        <v>24</v>
      </c>
      <c r="AB4" s="147">
        <v>25</v>
      </c>
      <c r="AC4" s="147">
        <v>26</v>
      </c>
      <c r="AD4" s="147">
        <v>27</v>
      </c>
      <c r="AE4" s="147">
        <v>28</v>
      </c>
      <c r="AF4" s="147">
        <v>29</v>
      </c>
      <c r="AG4" s="147">
        <v>30</v>
      </c>
    </row>
    <row r="5" spans="1:33" ht="16">
      <c r="B5" s="124" t="s">
        <v>127</v>
      </c>
      <c r="C5" s="116"/>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c r="B6" s="138" t="s">
        <v>41</v>
      </c>
      <c r="C6" s="144">
        <f>+Datos!F11</f>
        <v>0</v>
      </c>
      <c r="D6" s="144">
        <f>+C6*(12)</f>
        <v>0</v>
      </c>
      <c r="E6" s="144">
        <f>IF(E4="","",+C6*12*(1+Datos!$F$27))</f>
        <v>0</v>
      </c>
      <c r="F6" s="144">
        <f>IF(F4="","",+E6*(1+Datos!$F$27))</f>
        <v>0</v>
      </c>
      <c r="G6" s="144">
        <f>IF(G4="","",+F6*(1+Datos!$F$27))</f>
        <v>0</v>
      </c>
      <c r="H6" s="144">
        <f>IF(H4="","",+G6*(1+Datos!$F$27))</f>
        <v>0</v>
      </c>
      <c r="I6" s="144">
        <f>IF(I4="","",+H6*(1+Datos!$F$27))</f>
        <v>0</v>
      </c>
      <c r="J6" s="144">
        <f>IF(J4="","",+I6*(1+Datos!$F$27))</f>
        <v>0</v>
      </c>
      <c r="K6" s="144">
        <f>IF(K4="","",+J6*(1+Datos!$F$27))</f>
        <v>0</v>
      </c>
      <c r="L6" s="144">
        <f>IF(L4="","",+K6*(1+Datos!$F$27))</f>
        <v>0</v>
      </c>
      <c r="M6" s="144">
        <f>IF(M4="","",+L6*(1+Datos!$F$27))</f>
        <v>0</v>
      </c>
      <c r="N6" s="144">
        <f>IF(N4="","",+M6*(1+Datos!$F$27))</f>
        <v>0</v>
      </c>
      <c r="O6" s="144">
        <f>IF(O4="","",+N6*(1+Datos!$F$27))</f>
        <v>0</v>
      </c>
      <c r="P6" s="144">
        <f>IF(P4="","",+O6*(1+Datos!$F$27))</f>
        <v>0</v>
      </c>
      <c r="Q6" s="144">
        <f>IF(Q4="","",+P6*(1+Datos!$F$27))</f>
        <v>0</v>
      </c>
      <c r="R6" s="144">
        <f>IF(R4="","",+Q6*(1+Datos!$F$27))</f>
        <v>0</v>
      </c>
      <c r="S6" s="144">
        <f>IF(S4="","",+R6*(1+Datos!$F$27))</f>
        <v>0</v>
      </c>
      <c r="T6" s="144">
        <f>IF(T4="","",+S6*(1+Datos!$F$27))</f>
        <v>0</v>
      </c>
      <c r="U6" s="144">
        <f>IF(U4="","",+T6*(1+Datos!$F$27))</f>
        <v>0</v>
      </c>
      <c r="V6" s="144">
        <f>IF(V4="","",+U6*(1+Datos!$F$27))</f>
        <v>0</v>
      </c>
      <c r="W6" s="144">
        <f>IF(W4="","",+V6*(1+Datos!$F$27))</f>
        <v>0</v>
      </c>
      <c r="X6" s="144">
        <f>IF(X4="","",+W6*(1+Datos!$F$27))</f>
        <v>0</v>
      </c>
      <c r="Y6" s="144">
        <f>IF(Y4="","",+X6*(1+Datos!$F$27))</f>
        <v>0</v>
      </c>
      <c r="Z6" s="144">
        <f>IF(Z4="","",+Y6*(1+Datos!$F$27))</f>
        <v>0</v>
      </c>
      <c r="AA6" s="144">
        <f>IF(AA4="","",+Z6*(1+Datos!$F$27))</f>
        <v>0</v>
      </c>
      <c r="AB6" s="144">
        <f>IF(AB4="","",+AA6*(1+Datos!$F$27))</f>
        <v>0</v>
      </c>
      <c r="AC6" s="144">
        <f>IF(AC4="","",+AB6*(1+Datos!$F$27))</f>
        <v>0</v>
      </c>
      <c r="AD6" s="144">
        <f>IF(AD4="","",+AC6*(1+Datos!$F$27))</f>
        <v>0</v>
      </c>
      <c r="AE6" s="144">
        <f>IF(AE4="","",+AD6*(1+Datos!$F$27))</f>
        <v>0</v>
      </c>
      <c r="AF6" s="144">
        <f>IF(AF4="","",+AE6*(1+Datos!$F$27))</f>
        <v>0</v>
      </c>
      <c r="AG6" s="144">
        <f>IF(AG4="","",+AF6*(1+Datos!$F$27))</f>
        <v>0</v>
      </c>
    </row>
    <row r="7" spans="1:33">
      <c r="B7" s="139" t="s">
        <v>159</v>
      </c>
      <c r="C7" s="145">
        <f>-Datos!F12*Datos!F11</f>
        <v>0</v>
      </c>
      <c r="D7" s="145">
        <f>+C7*12</f>
        <v>0</v>
      </c>
      <c r="E7" s="145">
        <f>IF(E$4="","",+D7*(1+Datos!$F$27))</f>
        <v>0</v>
      </c>
      <c r="F7" s="145">
        <f>IF(F$4="","",+E7*(1+Datos!$F$27))</f>
        <v>0</v>
      </c>
      <c r="G7" s="145">
        <f>IF(G$4="","",+F7*(1+Datos!$F$27))</f>
        <v>0</v>
      </c>
      <c r="H7" s="145">
        <f>IF(H$4="","",+G7*(1+Datos!$F$27))</f>
        <v>0</v>
      </c>
      <c r="I7" s="145">
        <f>IF(I$4="","",+H7*(1+Datos!$F$27))</f>
        <v>0</v>
      </c>
      <c r="J7" s="145">
        <f>IF(J$4="","",+I7*(1+Datos!$F$27))</f>
        <v>0</v>
      </c>
      <c r="K7" s="145">
        <f>IF(K$4="","",+J7*(1+Datos!$F$27))</f>
        <v>0</v>
      </c>
      <c r="L7" s="145">
        <f>IF(L$4="","",+K7*(1+Datos!$F$27))</f>
        <v>0</v>
      </c>
      <c r="M7" s="145">
        <f>IF(M$4="","",+L7*(1+Datos!$F$27))</f>
        <v>0</v>
      </c>
      <c r="N7" s="145">
        <f>IF(N$4="","",+M7*(1+Datos!$F$27))</f>
        <v>0</v>
      </c>
      <c r="O7" s="145">
        <f>IF(O$4="","",+N7*(1+Datos!$F$27))</f>
        <v>0</v>
      </c>
      <c r="P7" s="145">
        <f>IF(P$4="","",+O7*(1+Datos!$F$27))</f>
        <v>0</v>
      </c>
      <c r="Q7" s="145">
        <f>IF(Q$4="","",+P7*(1+Datos!$F$27))</f>
        <v>0</v>
      </c>
      <c r="R7" s="145">
        <f>IF(R$4="","",+Q7*(1+Datos!$F$27))</f>
        <v>0</v>
      </c>
      <c r="S7" s="145">
        <f>IF(S$4="","",+R7*(1+Datos!$F$27))</f>
        <v>0</v>
      </c>
      <c r="T7" s="145">
        <f>IF(T$4="","",+S7*(1+Datos!$F$27))</f>
        <v>0</v>
      </c>
      <c r="U7" s="145">
        <f>IF(U$4="","",+T7*(1+Datos!$F$27))</f>
        <v>0</v>
      </c>
      <c r="V7" s="145">
        <f>IF(V$4="","",+U7*(1+Datos!$F$27))</f>
        <v>0</v>
      </c>
      <c r="W7" s="145">
        <f>IF(W$4="","",+V7*(1+Datos!$F$27))</f>
        <v>0</v>
      </c>
      <c r="X7" s="145">
        <f>IF(X$4="","",+W7*(1+Datos!$F$27))</f>
        <v>0</v>
      </c>
      <c r="Y7" s="145">
        <f>IF(Y$4="","",+X7*(1+Datos!$F$27))</f>
        <v>0</v>
      </c>
      <c r="Z7" s="145">
        <f>IF(Z$4="","",+Y7*(1+Datos!$F$27))</f>
        <v>0</v>
      </c>
      <c r="AA7" s="145">
        <f>IF(AA$4="","",+Z7*(1+Datos!$F$27))</f>
        <v>0</v>
      </c>
      <c r="AB7" s="145">
        <f>IF(AB$4="","",+AA7*(1+Datos!$F$27))</f>
        <v>0</v>
      </c>
      <c r="AC7" s="145">
        <f>IF(AC$4="","",+AB7*(1+Datos!$F$27))</f>
        <v>0</v>
      </c>
      <c r="AD7" s="145">
        <f>IF(AD$4="","",+AC7*(1+Datos!$F$27))</f>
        <v>0</v>
      </c>
      <c r="AE7" s="145">
        <f>IF(AE$4="","",+AD7*(1+Datos!$F$27))</f>
        <v>0</v>
      </c>
      <c r="AF7" s="145">
        <f>IF(AF$4="","",+AE7*(1+Datos!$F$27))</f>
        <v>0</v>
      </c>
      <c r="AG7" s="145">
        <f>IF(AG$4="","",+AF7*(1+Datos!$F$27))</f>
        <v>0</v>
      </c>
    </row>
    <row r="8" spans="1:33" s="9" customFormat="1">
      <c r="B8" s="137" t="s">
        <v>91</v>
      </c>
      <c r="C8" s="146">
        <f>+C6+C7</f>
        <v>0</v>
      </c>
      <c r="D8" s="146">
        <f>+D6+D7</f>
        <v>0</v>
      </c>
      <c r="E8" s="146">
        <f>IF(E4="","",+E6+E7)</f>
        <v>0</v>
      </c>
      <c r="F8" s="146">
        <f t="shared" ref="F8:R8" si="0">IF(F4="","",+F6+F7)</f>
        <v>0</v>
      </c>
      <c r="G8" s="146">
        <f t="shared" si="0"/>
        <v>0</v>
      </c>
      <c r="H8" s="146">
        <f t="shared" si="0"/>
        <v>0</v>
      </c>
      <c r="I8" s="146">
        <f t="shared" si="0"/>
        <v>0</v>
      </c>
      <c r="J8" s="146">
        <f t="shared" si="0"/>
        <v>0</v>
      </c>
      <c r="K8" s="146">
        <f t="shared" si="0"/>
        <v>0</v>
      </c>
      <c r="L8" s="146">
        <f t="shared" si="0"/>
        <v>0</v>
      </c>
      <c r="M8" s="146">
        <f t="shared" si="0"/>
        <v>0</v>
      </c>
      <c r="N8" s="146">
        <f t="shared" si="0"/>
        <v>0</v>
      </c>
      <c r="O8" s="146">
        <f t="shared" si="0"/>
        <v>0</v>
      </c>
      <c r="P8" s="146">
        <f t="shared" si="0"/>
        <v>0</v>
      </c>
      <c r="Q8" s="146">
        <f t="shared" si="0"/>
        <v>0</v>
      </c>
      <c r="R8" s="146">
        <f t="shared" si="0"/>
        <v>0</v>
      </c>
      <c r="S8" s="146">
        <f t="shared" ref="S8" si="1">IF(S4="","",+S6+S7)</f>
        <v>0</v>
      </c>
      <c r="T8" s="146">
        <f t="shared" ref="T8" si="2">IF(T4="","",+T6+T7)</f>
        <v>0</v>
      </c>
      <c r="U8" s="146">
        <f t="shared" ref="U8" si="3">IF(U4="","",+U6+U7)</f>
        <v>0</v>
      </c>
      <c r="V8" s="146">
        <f t="shared" ref="V8" si="4">IF(V4="","",+V6+V7)</f>
        <v>0</v>
      </c>
      <c r="W8" s="146">
        <f t="shared" ref="W8" si="5">IF(W4="","",+W6+W7)</f>
        <v>0</v>
      </c>
      <c r="X8" s="146">
        <f t="shared" ref="X8" si="6">IF(X4="","",+X6+X7)</f>
        <v>0</v>
      </c>
      <c r="Y8" s="146">
        <f t="shared" ref="Y8" si="7">IF(Y4="","",+Y6+Y7)</f>
        <v>0</v>
      </c>
      <c r="Z8" s="146">
        <f t="shared" ref="Z8" si="8">IF(Z4="","",+Z6+Z7)</f>
        <v>0</v>
      </c>
      <c r="AA8" s="146">
        <f t="shared" ref="AA8" si="9">IF(AA4="","",+AA6+AA7)</f>
        <v>0</v>
      </c>
      <c r="AB8" s="146">
        <f t="shared" ref="AB8" si="10">IF(AB4="","",+AB6+AB7)</f>
        <v>0</v>
      </c>
      <c r="AC8" s="146">
        <f t="shared" ref="AC8" si="11">IF(AC4="","",+AC6+AC7)</f>
        <v>0</v>
      </c>
      <c r="AD8" s="146">
        <f t="shared" ref="AD8" si="12">IF(AD4="","",+AD6+AD7)</f>
        <v>0</v>
      </c>
      <c r="AE8" s="146">
        <f t="shared" ref="AE8" si="13">IF(AE4="","",+AE6+AE7)</f>
        <v>0</v>
      </c>
      <c r="AF8" s="146">
        <f t="shared" ref="AF8" si="14">IF(AF4="","",+AF6+AF7)</f>
        <v>0</v>
      </c>
      <c r="AG8" s="146">
        <f t="shared" ref="AG8" si="15">IF(AG4="","",+AG6+AG7)</f>
        <v>0</v>
      </c>
    </row>
    <row r="9" spans="1:33" s="9" customFormat="1" ht="11" customHeight="1">
      <c r="B9" s="115"/>
      <c r="C9" s="116"/>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row>
    <row r="10" spans="1:33" ht="16">
      <c r="A10" s="9"/>
      <c r="B10" s="124" t="s">
        <v>77</v>
      </c>
      <c r="C10" s="116"/>
      <c r="D10" s="8"/>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row>
    <row r="11" spans="1:33">
      <c r="A11" s="9"/>
      <c r="B11" s="140" t="s">
        <v>42</v>
      </c>
      <c r="C11" s="144">
        <f>Datos!F15/12</f>
        <v>0</v>
      </c>
      <c r="D11" s="144">
        <f>+C11*12</f>
        <v>0</v>
      </c>
      <c r="E11" s="144">
        <f>IF(E4="","",+D11*(1+Datos!$F$28))</f>
        <v>0</v>
      </c>
      <c r="F11" s="144">
        <f>IF(F4="","",+E11*(1+Datos!$F$28))</f>
        <v>0</v>
      </c>
      <c r="G11" s="144">
        <f>IF(G4="","",+F11*(1+Datos!$F$28))</f>
        <v>0</v>
      </c>
      <c r="H11" s="144">
        <f>IF(H4="","",+G11*(1+Datos!$F$28))</f>
        <v>0</v>
      </c>
      <c r="I11" s="144">
        <f>IF(I4="","",+H11*(1+Datos!$F$28))</f>
        <v>0</v>
      </c>
      <c r="J11" s="144">
        <f>IF(J4="","",+I11*(1+Datos!$F$28))</f>
        <v>0</v>
      </c>
      <c r="K11" s="144">
        <f>IF(K4="","",+J11*(1+Datos!$F$28))</f>
        <v>0</v>
      </c>
      <c r="L11" s="144">
        <f>IF(L4="","",+K11*(1+Datos!$F$28))</f>
        <v>0</v>
      </c>
      <c r="M11" s="144">
        <f>IF(M4="","",+L11*(1+Datos!$F$28))</f>
        <v>0</v>
      </c>
      <c r="N11" s="144">
        <f>IF(N4="","",+M11*(1+Datos!$F$28))</f>
        <v>0</v>
      </c>
      <c r="O11" s="144">
        <f>IF(O4="","",+N11*(1+Datos!$F$28))</f>
        <v>0</v>
      </c>
      <c r="P11" s="144">
        <f>IF(P4="","",+O11*(1+Datos!$F$28))</f>
        <v>0</v>
      </c>
      <c r="Q11" s="144">
        <f>IF(Q4="","",+P11*(1+Datos!$F$28))</f>
        <v>0</v>
      </c>
      <c r="R11" s="144">
        <f>IF(R4="","",+Q11*(1+Datos!$F$28))</f>
        <v>0</v>
      </c>
      <c r="S11" s="144">
        <f>IF(S4="","",+R11*(1+Datos!$F$28))</f>
        <v>0</v>
      </c>
      <c r="T11" s="144">
        <f>IF(T4="","",+S11*(1+Datos!$F$28))</f>
        <v>0</v>
      </c>
      <c r="U11" s="144">
        <f>IF(U4="","",+T11*(1+Datos!$F$28))</f>
        <v>0</v>
      </c>
      <c r="V11" s="144">
        <f>IF(V4="","",+U11*(1+Datos!$F$28))</f>
        <v>0</v>
      </c>
      <c r="W11" s="144">
        <f>IF(W4="","",+V11*(1+Datos!$F$28))</f>
        <v>0</v>
      </c>
      <c r="X11" s="144">
        <f>IF(X4="","",+W11*(1+Datos!$F$28))</f>
        <v>0</v>
      </c>
      <c r="Y11" s="144">
        <f>IF(Y4="","",+X11*(1+Datos!$F$28))</f>
        <v>0</v>
      </c>
      <c r="Z11" s="144">
        <f>IF(Z4="","",+Y11*(1+Datos!$F$28))</f>
        <v>0</v>
      </c>
      <c r="AA11" s="144">
        <f>IF(AA4="","",+Z11*(1+Datos!$F$28))</f>
        <v>0</v>
      </c>
      <c r="AB11" s="144">
        <f>IF(AB4="","",+AA11*(1+Datos!$F$28))</f>
        <v>0</v>
      </c>
      <c r="AC11" s="144">
        <f>IF(AC4="","",+AB11*(1+Datos!$F$28))</f>
        <v>0</v>
      </c>
      <c r="AD11" s="144">
        <f>IF(AD4="","",+AC11*(1+Datos!$F$28))</f>
        <v>0</v>
      </c>
      <c r="AE11" s="144">
        <f>IF(AE4="","",+AD11*(1+Datos!$F$28))</f>
        <v>0</v>
      </c>
      <c r="AF11" s="144">
        <f>IF(AF4="","",+AE11*(1+Datos!$F$28))</f>
        <v>0</v>
      </c>
      <c r="AG11" s="144">
        <f>IF(AG4="","",+AF11*(1+Datos!$F$28))</f>
        <v>0</v>
      </c>
    </row>
    <row r="12" spans="1:33">
      <c r="A12" s="9"/>
      <c r="B12" s="140" t="s">
        <v>43</v>
      </c>
      <c r="C12" s="144">
        <f>Datos!F16/12</f>
        <v>0</v>
      </c>
      <c r="D12" s="144">
        <f t="shared" ref="D12:D15" si="16">+C12*12</f>
        <v>0</v>
      </c>
      <c r="E12" s="144">
        <f>IF(E4="","",+D12*(1+Datos!$F$29))</f>
        <v>0</v>
      </c>
      <c r="F12" s="144">
        <f>IF(F4="","",+E12*(1+Datos!$F$29))</f>
        <v>0</v>
      </c>
      <c r="G12" s="144">
        <f>IF(G4="","",+F12*(1+Datos!$F$29))</f>
        <v>0</v>
      </c>
      <c r="H12" s="144">
        <f>IF(H4="","",+G12*(1+Datos!$F$29))</f>
        <v>0</v>
      </c>
      <c r="I12" s="144">
        <f>IF(I4="","",+H12*(1+Datos!$F$29))</f>
        <v>0</v>
      </c>
      <c r="J12" s="144">
        <f>IF(J4="","",+I12*(1+Datos!$F$29))</f>
        <v>0</v>
      </c>
      <c r="K12" s="144">
        <f>IF(K4="","",+J12*(1+Datos!$F$29))</f>
        <v>0</v>
      </c>
      <c r="L12" s="144">
        <f>IF(L4="","",+K12*(1+Datos!$F$29))</f>
        <v>0</v>
      </c>
      <c r="M12" s="144">
        <f>IF(M4="","",+L12*(1+Datos!$F$29))</f>
        <v>0</v>
      </c>
      <c r="N12" s="144">
        <f>IF(N4="","",+M12*(1+Datos!$F$29))</f>
        <v>0</v>
      </c>
      <c r="O12" s="144">
        <f>IF(O4="","",+N12*(1+Datos!$F$29))</f>
        <v>0</v>
      </c>
      <c r="P12" s="144">
        <f>IF(P4="","",+O12*(1+Datos!$F$29))</f>
        <v>0</v>
      </c>
      <c r="Q12" s="144">
        <f>IF(Q4="","",+P12*(1+Datos!$F$29))</f>
        <v>0</v>
      </c>
      <c r="R12" s="144">
        <f>IF(R4="","",+Q12*(1+Datos!$F$29))</f>
        <v>0</v>
      </c>
      <c r="S12" s="144">
        <f>IF(S4="","",+R12*(1+Datos!$F$29))</f>
        <v>0</v>
      </c>
      <c r="T12" s="144">
        <f>IF(T4="","",+S12*(1+Datos!$F$29))</f>
        <v>0</v>
      </c>
      <c r="U12" s="144">
        <f>IF(U4="","",+T12*(1+Datos!$F$29))</f>
        <v>0</v>
      </c>
      <c r="V12" s="144">
        <f>IF(V4="","",+U12*(1+Datos!$F$29))</f>
        <v>0</v>
      </c>
      <c r="W12" s="144">
        <f>IF(W4="","",+V12*(1+Datos!$F$29))</f>
        <v>0</v>
      </c>
      <c r="X12" s="144">
        <f>IF(X4="","",+W12*(1+Datos!$F$29))</f>
        <v>0</v>
      </c>
      <c r="Y12" s="144">
        <f>IF(Y4="","",+X12*(1+Datos!$F$29))</f>
        <v>0</v>
      </c>
      <c r="Z12" s="144">
        <f>IF(Z4="","",+Y12*(1+Datos!$F$29))</f>
        <v>0</v>
      </c>
      <c r="AA12" s="144">
        <f>IF(AA4="","",+Z12*(1+Datos!$F$29))</f>
        <v>0</v>
      </c>
      <c r="AB12" s="144">
        <f>IF(AB4="","",+AA12*(1+Datos!$F$29))</f>
        <v>0</v>
      </c>
      <c r="AC12" s="144">
        <f>IF(AC4="","",+AB12*(1+Datos!$F$29))</f>
        <v>0</v>
      </c>
      <c r="AD12" s="144">
        <f>IF(AD4="","",+AC12*(1+Datos!$F$29))</f>
        <v>0</v>
      </c>
      <c r="AE12" s="144">
        <f>IF(AE4="","",+AD12*(1+Datos!$F$29))</f>
        <v>0</v>
      </c>
      <c r="AF12" s="144">
        <f>IF(AF4="","",+AE12*(1+Datos!$F$29))</f>
        <v>0</v>
      </c>
      <c r="AG12" s="144">
        <f>IF(AG4="","",+AF12*(1+Datos!$F$29))</f>
        <v>0</v>
      </c>
    </row>
    <row r="13" spans="1:33">
      <c r="A13" s="9"/>
      <c r="B13" s="140" t="s">
        <v>44</v>
      </c>
      <c r="C13" s="144">
        <f>Datos!F17</f>
        <v>0</v>
      </c>
      <c r="D13" s="144">
        <f t="shared" si="16"/>
        <v>0</v>
      </c>
      <c r="E13" s="144">
        <f>IF(E4="","",+D13*(1+Datos!$F$29))</f>
        <v>0</v>
      </c>
      <c r="F13" s="144">
        <f>IF(F4="","",+E13*(1+Datos!$F$29))</f>
        <v>0</v>
      </c>
      <c r="G13" s="144">
        <f>IF(G4="","",+F13*(1+Datos!$F$29))</f>
        <v>0</v>
      </c>
      <c r="H13" s="144">
        <f>IF(H4="","",+G13*(1+Datos!$F$29))</f>
        <v>0</v>
      </c>
      <c r="I13" s="144">
        <f>IF(I4="","",+H13*(1+Datos!$F$29))</f>
        <v>0</v>
      </c>
      <c r="J13" s="144">
        <f>IF(J4="","",+I13*(1+Datos!$F$29))</f>
        <v>0</v>
      </c>
      <c r="K13" s="144">
        <f>IF(K4="","",+J13*(1+Datos!$F$29))</f>
        <v>0</v>
      </c>
      <c r="L13" s="144">
        <f>IF(L4="","",+K13*(1+Datos!$F$29))</f>
        <v>0</v>
      </c>
      <c r="M13" s="144">
        <f>IF(M4="","",+L13*(1+Datos!$F$29))</f>
        <v>0</v>
      </c>
      <c r="N13" s="144">
        <f>IF(N4="","",+M13*(1+Datos!$F$29))</f>
        <v>0</v>
      </c>
      <c r="O13" s="144">
        <f>IF(O4="","",+N13*(1+Datos!$F$29))</f>
        <v>0</v>
      </c>
      <c r="P13" s="144">
        <f>IF(P4="","",+O13*(1+Datos!$F$29))</f>
        <v>0</v>
      </c>
      <c r="Q13" s="144">
        <f>IF(Q4="","",+P13*(1+Datos!$F$29))</f>
        <v>0</v>
      </c>
      <c r="R13" s="144">
        <f>IF(R4="","",+Q13*(1+Datos!$F$29))</f>
        <v>0</v>
      </c>
      <c r="S13" s="144">
        <f>IF(S4="","",+R13*(1+Datos!$F$29))</f>
        <v>0</v>
      </c>
      <c r="T13" s="144">
        <f>IF(T4="","",+S13*(1+Datos!$F$29))</f>
        <v>0</v>
      </c>
      <c r="U13" s="144">
        <f>IF(U4="","",+T13*(1+Datos!$F$29))</f>
        <v>0</v>
      </c>
      <c r="V13" s="144">
        <f>IF(V4="","",+U13*(1+Datos!$F$29))</f>
        <v>0</v>
      </c>
      <c r="W13" s="144">
        <f>IF(W4="","",+V13*(1+Datos!$F$29))</f>
        <v>0</v>
      </c>
      <c r="X13" s="144">
        <f>IF(X4="","",+W13*(1+Datos!$F$29))</f>
        <v>0</v>
      </c>
      <c r="Y13" s="144">
        <f>IF(Y4="","",+X13*(1+Datos!$F$29))</f>
        <v>0</v>
      </c>
      <c r="Z13" s="144">
        <f>IF(Z4="","",+Y13*(1+Datos!$F$29))</f>
        <v>0</v>
      </c>
      <c r="AA13" s="144">
        <f>IF(AA4="","",+Z13*(1+Datos!$F$29))</f>
        <v>0</v>
      </c>
      <c r="AB13" s="144">
        <f>IF(AB4="","",+AA13*(1+Datos!$F$29))</f>
        <v>0</v>
      </c>
      <c r="AC13" s="144">
        <f>IF(AC4="","",+AB13*(1+Datos!$F$29))</f>
        <v>0</v>
      </c>
      <c r="AD13" s="144">
        <f>IF(AD4="","",+AC13*(1+Datos!$F$29))</f>
        <v>0</v>
      </c>
      <c r="AE13" s="144">
        <f>IF(AE4="","",+AD13*(1+Datos!$F$29))</f>
        <v>0</v>
      </c>
      <c r="AF13" s="144">
        <f>IF(AF4="","",+AE13*(1+Datos!$F$29))</f>
        <v>0</v>
      </c>
      <c r="AG13" s="144">
        <f>IF(AG4="","",+AF13*(1+Datos!$F$29))</f>
        <v>0</v>
      </c>
    </row>
    <row r="14" spans="1:33">
      <c r="A14" s="9"/>
      <c r="B14" s="140" t="s">
        <v>45</v>
      </c>
      <c r="C14" s="144">
        <f>Datos!$F$18*Datos!$F$11</f>
        <v>0</v>
      </c>
      <c r="D14" s="144">
        <f>+C14*12</f>
        <v>0</v>
      </c>
      <c r="E14" s="144">
        <f>IF(E4="","",(D14*(1+Datos!$F$27)))</f>
        <v>0</v>
      </c>
      <c r="F14" s="144">
        <f>IF(F4="","",(E14*(1+Datos!$F$27)))</f>
        <v>0</v>
      </c>
      <c r="G14" s="144">
        <f>IF(G4="","",(F14*(1+Datos!$F$27)))</f>
        <v>0</v>
      </c>
      <c r="H14" s="144">
        <f>IF(H4="","",(G14*(1+Datos!$F$27)))</f>
        <v>0</v>
      </c>
      <c r="I14" s="144">
        <f>IF(I4="","",(H14*(1+Datos!$F$27)))</f>
        <v>0</v>
      </c>
      <c r="J14" s="144">
        <f>IF(J4="","",(I14*(1+Datos!$F$27)))</f>
        <v>0</v>
      </c>
      <c r="K14" s="144">
        <f>IF(K4="","",(J14*(1+Datos!$F$27)))</f>
        <v>0</v>
      </c>
      <c r="L14" s="144">
        <f>IF(L4="","",(K14*(1+Datos!$F$27)))</f>
        <v>0</v>
      </c>
      <c r="M14" s="144">
        <f>IF(M4="","",(L14*(1+Datos!$F$27)))</f>
        <v>0</v>
      </c>
      <c r="N14" s="144">
        <f>IF(N4="","",(M14*(1+Datos!$F$27)))</f>
        <v>0</v>
      </c>
      <c r="O14" s="144">
        <f>IF(O4="","",(N14*(1+Datos!$F$27)))</f>
        <v>0</v>
      </c>
      <c r="P14" s="144">
        <f>IF(P4="","",(O14*(1+Datos!$F$27)))</f>
        <v>0</v>
      </c>
      <c r="Q14" s="144">
        <f>IF(Q4="","",(P14*(1+Datos!$F$27)))</f>
        <v>0</v>
      </c>
      <c r="R14" s="144">
        <f>IF(R4="","",(Q14*(1+Datos!$F$27)))</f>
        <v>0</v>
      </c>
      <c r="S14" s="144">
        <f>IF(S4="","",(R14*(1+Datos!$F$27)))</f>
        <v>0</v>
      </c>
      <c r="T14" s="144">
        <f>IF(T4="","",(S14*(1+Datos!$F$27)))</f>
        <v>0</v>
      </c>
      <c r="U14" s="144">
        <f>IF(U4="","",(T14*(1+Datos!$F$27)))</f>
        <v>0</v>
      </c>
      <c r="V14" s="144">
        <f>IF(V4="","",(U14*(1+Datos!$F$27)))</f>
        <v>0</v>
      </c>
      <c r="W14" s="144">
        <f>IF(W4="","",(V14*(1+Datos!$F$27)))</f>
        <v>0</v>
      </c>
      <c r="X14" s="144">
        <f>IF(X4="","",(W14*(1+Datos!$F$27)))</f>
        <v>0</v>
      </c>
      <c r="Y14" s="144">
        <f>IF(Y4="","",(X14*(1+Datos!$F$27)))</f>
        <v>0</v>
      </c>
      <c r="Z14" s="144">
        <f>IF(Z4="","",(Y14*(1+Datos!$F$27)))</f>
        <v>0</v>
      </c>
      <c r="AA14" s="144">
        <f>IF(AA4="","",(Z14*(1+Datos!$F$27)))</f>
        <v>0</v>
      </c>
      <c r="AB14" s="144">
        <f>IF(AB4="","",(AA14*(1+Datos!$F$27)))</f>
        <v>0</v>
      </c>
      <c r="AC14" s="144">
        <f>IF(AC4="","",(AB14*(1+Datos!$F$27)))</f>
        <v>0</v>
      </c>
      <c r="AD14" s="144">
        <f>IF(AD4="","",(AC14*(1+Datos!$F$27)))</f>
        <v>0</v>
      </c>
      <c r="AE14" s="144">
        <f>IF(AE4="","",(AD14*(1+Datos!$F$27)))</f>
        <v>0</v>
      </c>
      <c r="AF14" s="144">
        <f>IF(AF4="","",(AE14*(1+Datos!$F$27)))</f>
        <v>0</v>
      </c>
      <c r="AG14" s="144">
        <f>IF(AG4="","",(AF14*(1+Datos!$F$27)))</f>
        <v>0</v>
      </c>
    </row>
    <row r="15" spans="1:33">
      <c r="A15" s="9"/>
      <c r="B15" s="140" t="s">
        <v>12</v>
      </c>
      <c r="C15" s="144">
        <f>Datos!F19/12</f>
        <v>0</v>
      </c>
      <c r="D15" s="144">
        <f t="shared" si="16"/>
        <v>0</v>
      </c>
      <c r="E15" s="144">
        <f>IF(E4="","",+D15*(1+Datos!$F$29))</f>
        <v>0</v>
      </c>
      <c r="F15" s="144">
        <f>IF(F4="","",+E15*(1+Datos!$F$29))</f>
        <v>0</v>
      </c>
      <c r="G15" s="144">
        <f>IF(G4="","",+F15*(1+Datos!$F$29))</f>
        <v>0</v>
      </c>
      <c r="H15" s="144">
        <f>IF(H4="","",+G15*(1+Datos!$F$29))</f>
        <v>0</v>
      </c>
      <c r="I15" s="144">
        <f>IF(I4="","",+H15*(1+Datos!$F$29))</f>
        <v>0</v>
      </c>
      <c r="J15" s="144">
        <f>IF(J4="","",+I15*(1+Datos!$F$29))</f>
        <v>0</v>
      </c>
      <c r="K15" s="144">
        <f>IF(K4="","",+J15*(1+Datos!$F$29))</f>
        <v>0</v>
      </c>
      <c r="L15" s="144">
        <f>IF(L4="","",+K15*(1+Datos!$F$29))</f>
        <v>0</v>
      </c>
      <c r="M15" s="144">
        <f>IF(M4="","",+L15*(1+Datos!$F$29))</f>
        <v>0</v>
      </c>
      <c r="N15" s="144">
        <f>IF(N4="","",+M15*(1+Datos!$F$29))</f>
        <v>0</v>
      </c>
      <c r="O15" s="144">
        <f>IF(O4="","",+N15*(1+Datos!$F$29))</f>
        <v>0</v>
      </c>
      <c r="P15" s="144">
        <f>IF(P4="","",+O15*(1+Datos!$F$29))</f>
        <v>0</v>
      </c>
      <c r="Q15" s="144">
        <f>IF(Q4="","",+P15*(1+Datos!$F$29))</f>
        <v>0</v>
      </c>
      <c r="R15" s="144">
        <f>IF(R4="","",+Q15*(1+Datos!$F$29))</f>
        <v>0</v>
      </c>
      <c r="S15" s="144">
        <f>IF(S4="","",+R15*(1+Datos!$F$29))</f>
        <v>0</v>
      </c>
      <c r="T15" s="144">
        <f>IF(T4="","",+S15*(1+Datos!$F$29))</f>
        <v>0</v>
      </c>
      <c r="U15" s="144">
        <f>IF(U4="","",+T15*(1+Datos!$F$29))</f>
        <v>0</v>
      </c>
      <c r="V15" s="144">
        <f>IF(V4="","",+U15*(1+Datos!$F$29))</f>
        <v>0</v>
      </c>
      <c r="W15" s="144">
        <f>IF(W4="","",+V15*(1+Datos!$F$29))</f>
        <v>0</v>
      </c>
      <c r="X15" s="144">
        <f>IF(X4="","",+W15*(1+Datos!$F$29))</f>
        <v>0</v>
      </c>
      <c r="Y15" s="144">
        <f>IF(Y4="","",+X15*(1+Datos!$F$29))</f>
        <v>0</v>
      </c>
      <c r="Z15" s="144">
        <f>IF(Z4="","",+Y15*(1+Datos!$F$29))</f>
        <v>0</v>
      </c>
      <c r="AA15" s="144">
        <f>IF(AA4="","",+Z15*(1+Datos!$F$29))</f>
        <v>0</v>
      </c>
      <c r="AB15" s="144">
        <f>IF(AB4="","",+AA15*(1+Datos!$F$29))</f>
        <v>0</v>
      </c>
      <c r="AC15" s="144">
        <f>IF(AC4="","",+AB15*(1+Datos!$F$29))</f>
        <v>0</v>
      </c>
      <c r="AD15" s="144">
        <f>IF(AD4="","",+AC15*(1+Datos!$F$29))</f>
        <v>0</v>
      </c>
      <c r="AE15" s="144">
        <f>IF(AE4="","",+AD15*(1+Datos!$F$29))</f>
        <v>0</v>
      </c>
      <c r="AF15" s="144">
        <f>IF(AF4="","",+AE15*(1+Datos!$F$29))</f>
        <v>0</v>
      </c>
      <c r="AG15" s="144">
        <f>IF(AG4="","",+AF15*(1+Datos!$F$29))</f>
        <v>0</v>
      </c>
    </row>
    <row r="16" spans="1:33">
      <c r="A16" s="9"/>
      <c r="B16" s="141" t="s">
        <v>0</v>
      </c>
      <c r="C16" s="145">
        <f>+Datos!F20/12</f>
        <v>0</v>
      </c>
      <c r="D16" s="145">
        <f>+C16*12</f>
        <v>0</v>
      </c>
      <c r="E16" s="145">
        <f>IF(E6="","",+D16*(1+Datos!$F$29))</f>
        <v>0</v>
      </c>
      <c r="F16" s="145">
        <f>IF(F6="","",+E16*(1+Datos!$F$29))</f>
        <v>0</v>
      </c>
      <c r="G16" s="145">
        <f>IF(G6="","",+F16*(1+Datos!$F$29))</f>
        <v>0</v>
      </c>
      <c r="H16" s="145">
        <f>IF(H6="","",+G16*(1+Datos!$F$29))</f>
        <v>0</v>
      </c>
      <c r="I16" s="145">
        <f>IF(I6="","",+H16*(1+Datos!$F$29))</f>
        <v>0</v>
      </c>
      <c r="J16" s="145">
        <f>IF(J6="","",+I16*(1+Datos!$F$29))</f>
        <v>0</v>
      </c>
      <c r="K16" s="145">
        <f>IF(K6="","",+J16*(1+Datos!$F$29))</f>
        <v>0</v>
      </c>
      <c r="L16" s="145">
        <f>IF(L6="","",+K16*(1+Datos!$F$29))</f>
        <v>0</v>
      </c>
      <c r="M16" s="145">
        <f>IF(M6="","",+L16*(1+Datos!$F$29))</f>
        <v>0</v>
      </c>
      <c r="N16" s="145">
        <f>IF(N6="","",+M16*(1+Datos!$F$29))</f>
        <v>0</v>
      </c>
      <c r="O16" s="145">
        <f>IF(O6="","",+N16*(1+Datos!$F$29))</f>
        <v>0</v>
      </c>
      <c r="P16" s="145">
        <f>IF(P6="","",+O16*(1+Datos!$F$29))</f>
        <v>0</v>
      </c>
      <c r="Q16" s="145">
        <f>IF(Q6="","",+P16*(1+Datos!$F$29))</f>
        <v>0</v>
      </c>
      <c r="R16" s="145">
        <f>IF(R6="","",+Q16*(1+Datos!$F$29))</f>
        <v>0</v>
      </c>
      <c r="S16" s="145">
        <f>IF(S6="","",+R16*(1+Datos!$F$29))</f>
        <v>0</v>
      </c>
      <c r="T16" s="145">
        <f>IF(T6="","",+S16*(1+Datos!$F$29))</f>
        <v>0</v>
      </c>
      <c r="U16" s="145">
        <f>IF(U6="","",+T16*(1+Datos!$F$29))</f>
        <v>0</v>
      </c>
      <c r="V16" s="145">
        <f>IF(V6="","",+U16*(1+Datos!$F$29))</f>
        <v>0</v>
      </c>
      <c r="W16" s="145">
        <f>IF(W6="","",+V16*(1+Datos!$F$29))</f>
        <v>0</v>
      </c>
      <c r="X16" s="145">
        <f>IF(X6="","",+W16*(1+Datos!$F$29))</f>
        <v>0</v>
      </c>
      <c r="Y16" s="145">
        <f>IF(Y6="","",+X16*(1+Datos!$F$29))</f>
        <v>0</v>
      </c>
      <c r="Z16" s="145">
        <f>IF(Z6="","",+Y16*(1+Datos!$F$29))</f>
        <v>0</v>
      </c>
      <c r="AA16" s="145">
        <f>IF(AA6="","",+Z16*(1+Datos!$F$29))</f>
        <v>0</v>
      </c>
      <c r="AB16" s="145">
        <f>IF(AB6="","",+AA16*(1+Datos!$F$29))</f>
        <v>0</v>
      </c>
      <c r="AC16" s="145">
        <f>IF(AC6="","",+AB16*(1+Datos!$F$29))</f>
        <v>0</v>
      </c>
      <c r="AD16" s="145">
        <f>IF(AD6="","",+AC16*(1+Datos!$F$29))</f>
        <v>0</v>
      </c>
      <c r="AE16" s="145">
        <f>IF(AE6="","",+AD16*(1+Datos!$F$29))</f>
        <v>0</v>
      </c>
      <c r="AF16" s="145">
        <f>IF(AF6="","",+AE16*(1+Datos!$F$29))</f>
        <v>0</v>
      </c>
      <c r="AG16" s="145">
        <f>IF(AG6="","",+AF16*(1+Datos!$F$29))</f>
        <v>0</v>
      </c>
    </row>
    <row r="17" spans="1:34" s="9" customFormat="1">
      <c r="B17" s="148" t="s">
        <v>92</v>
      </c>
      <c r="C17" s="146">
        <f>SUM(C11:C16)</f>
        <v>0</v>
      </c>
      <c r="D17" s="146">
        <f>SUM(D11:D16)</f>
        <v>0</v>
      </c>
      <c r="E17" s="146">
        <f>SUM(E11:E16)</f>
        <v>0</v>
      </c>
      <c r="F17" s="146">
        <f>SUM(F11:F16)</f>
        <v>0</v>
      </c>
      <c r="G17" s="146">
        <f>SUM(G11:G16)</f>
        <v>0</v>
      </c>
      <c r="H17" s="146">
        <f t="shared" ref="H17:AG17" si="17">IF(H16="","",SUM(H11:H16))</f>
        <v>0</v>
      </c>
      <c r="I17" s="146">
        <f t="shared" si="17"/>
        <v>0</v>
      </c>
      <c r="J17" s="146">
        <f t="shared" si="17"/>
        <v>0</v>
      </c>
      <c r="K17" s="146">
        <f t="shared" si="17"/>
        <v>0</v>
      </c>
      <c r="L17" s="146">
        <f t="shared" si="17"/>
        <v>0</v>
      </c>
      <c r="M17" s="146">
        <f t="shared" si="17"/>
        <v>0</v>
      </c>
      <c r="N17" s="146">
        <f t="shared" si="17"/>
        <v>0</v>
      </c>
      <c r="O17" s="146">
        <f t="shared" si="17"/>
        <v>0</v>
      </c>
      <c r="P17" s="146">
        <f t="shared" si="17"/>
        <v>0</v>
      </c>
      <c r="Q17" s="146">
        <f t="shared" si="17"/>
        <v>0</v>
      </c>
      <c r="R17" s="146">
        <f t="shared" si="17"/>
        <v>0</v>
      </c>
      <c r="S17" s="146">
        <f t="shared" si="17"/>
        <v>0</v>
      </c>
      <c r="T17" s="146">
        <f t="shared" si="17"/>
        <v>0</v>
      </c>
      <c r="U17" s="146">
        <f t="shared" si="17"/>
        <v>0</v>
      </c>
      <c r="V17" s="146">
        <f t="shared" si="17"/>
        <v>0</v>
      </c>
      <c r="W17" s="146">
        <f t="shared" si="17"/>
        <v>0</v>
      </c>
      <c r="X17" s="146">
        <f t="shared" si="17"/>
        <v>0</v>
      </c>
      <c r="Y17" s="146">
        <f t="shared" si="17"/>
        <v>0</v>
      </c>
      <c r="Z17" s="146">
        <f t="shared" si="17"/>
        <v>0</v>
      </c>
      <c r="AA17" s="146">
        <f t="shared" si="17"/>
        <v>0</v>
      </c>
      <c r="AB17" s="146">
        <f t="shared" si="17"/>
        <v>0</v>
      </c>
      <c r="AC17" s="146">
        <f t="shared" si="17"/>
        <v>0</v>
      </c>
      <c r="AD17" s="146">
        <f t="shared" si="17"/>
        <v>0</v>
      </c>
      <c r="AE17" s="146">
        <f t="shared" si="17"/>
        <v>0</v>
      </c>
      <c r="AF17" s="146">
        <f t="shared" si="17"/>
        <v>0</v>
      </c>
      <c r="AG17" s="146">
        <f t="shared" si="17"/>
        <v>0</v>
      </c>
      <c r="AH17" s="121"/>
    </row>
    <row r="18" spans="1:34" s="9" customFormat="1">
      <c r="B18" s="148"/>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21"/>
    </row>
    <row r="19" spans="1:34" s="9" customFormat="1">
      <c r="B19" s="148" t="s">
        <v>162</v>
      </c>
      <c r="C19" s="146">
        <f>+C8-C17</f>
        <v>0</v>
      </c>
      <c r="D19" s="146">
        <f t="shared" ref="D19" si="18">+D8-D17</f>
        <v>0</v>
      </c>
      <c r="E19" s="146">
        <f>IF(E4="","",+E8-E17)</f>
        <v>0</v>
      </c>
      <c r="F19" s="146">
        <f t="shared" ref="F19:AG19" si="19">IF(F4="","",+F8-F17)</f>
        <v>0</v>
      </c>
      <c r="G19" s="146">
        <f t="shared" si="19"/>
        <v>0</v>
      </c>
      <c r="H19" s="146">
        <f t="shared" si="19"/>
        <v>0</v>
      </c>
      <c r="I19" s="146">
        <f t="shared" si="19"/>
        <v>0</v>
      </c>
      <c r="J19" s="146">
        <f t="shared" si="19"/>
        <v>0</v>
      </c>
      <c r="K19" s="146">
        <f t="shared" si="19"/>
        <v>0</v>
      </c>
      <c r="L19" s="146">
        <f t="shared" si="19"/>
        <v>0</v>
      </c>
      <c r="M19" s="146">
        <f t="shared" si="19"/>
        <v>0</v>
      </c>
      <c r="N19" s="146">
        <f t="shared" si="19"/>
        <v>0</v>
      </c>
      <c r="O19" s="146">
        <f t="shared" si="19"/>
        <v>0</v>
      </c>
      <c r="P19" s="146">
        <f t="shared" si="19"/>
        <v>0</v>
      </c>
      <c r="Q19" s="146">
        <f t="shared" si="19"/>
        <v>0</v>
      </c>
      <c r="R19" s="146">
        <f t="shared" si="19"/>
        <v>0</v>
      </c>
      <c r="S19" s="146">
        <f t="shared" si="19"/>
        <v>0</v>
      </c>
      <c r="T19" s="146">
        <f t="shared" si="19"/>
        <v>0</v>
      </c>
      <c r="U19" s="146">
        <f t="shared" si="19"/>
        <v>0</v>
      </c>
      <c r="V19" s="146">
        <f t="shared" si="19"/>
        <v>0</v>
      </c>
      <c r="W19" s="146">
        <f t="shared" si="19"/>
        <v>0</v>
      </c>
      <c r="X19" s="146">
        <f t="shared" si="19"/>
        <v>0</v>
      </c>
      <c r="Y19" s="146">
        <f t="shared" si="19"/>
        <v>0</v>
      </c>
      <c r="Z19" s="146">
        <f t="shared" si="19"/>
        <v>0</v>
      </c>
      <c r="AA19" s="146">
        <f t="shared" si="19"/>
        <v>0</v>
      </c>
      <c r="AB19" s="146">
        <f t="shared" si="19"/>
        <v>0</v>
      </c>
      <c r="AC19" s="146">
        <f t="shared" si="19"/>
        <v>0</v>
      </c>
      <c r="AD19" s="146">
        <f t="shared" si="19"/>
        <v>0</v>
      </c>
      <c r="AE19" s="146">
        <f t="shared" si="19"/>
        <v>0</v>
      </c>
      <c r="AF19" s="146">
        <f t="shared" si="19"/>
        <v>0</v>
      </c>
      <c r="AG19" s="146">
        <f t="shared" si="19"/>
        <v>0</v>
      </c>
      <c r="AH19" s="121"/>
    </row>
    <row r="20" spans="1:34" s="9" customFormat="1">
      <c r="B20" s="142" t="s">
        <v>160</v>
      </c>
      <c r="C20" s="144">
        <f>+C49</f>
        <v>0</v>
      </c>
      <c r="D20" s="144">
        <f>IF(D4&gt;Datos!$C$31,0,+D49)</f>
        <v>0</v>
      </c>
      <c r="E20" s="144">
        <f>IF(E4&gt;Datos!$C$31,0,+E49)</f>
        <v>0</v>
      </c>
      <c r="F20" s="144">
        <f>IF(F4&gt;Datos!$C$31,0,+F49)</f>
        <v>0</v>
      </c>
      <c r="G20" s="144">
        <f>IF(G4&gt;Datos!$C$31,0,+G49)</f>
        <v>0</v>
      </c>
      <c r="H20" s="144">
        <f>IF(H4&gt;Datos!$C$31,0,+H49)</f>
        <v>0</v>
      </c>
      <c r="I20" s="144">
        <f>IF(I4&gt;Datos!$C$31,0,+I49)</f>
        <v>0</v>
      </c>
      <c r="J20" s="144">
        <f>IF(J4&gt;Datos!$C$31,0,+J49)</f>
        <v>0</v>
      </c>
      <c r="K20" s="144">
        <f>IF(K4&gt;Datos!$C$31,0,+K49)</f>
        <v>0</v>
      </c>
      <c r="L20" s="144">
        <f>IF(L4&gt;Datos!$C$31,0,+L49)</f>
        <v>0</v>
      </c>
      <c r="M20" s="144">
        <f>IF(M4&gt;Datos!$C$31,0,+M49)</f>
        <v>0</v>
      </c>
      <c r="N20" s="144">
        <f>IF(N4&gt;Datos!$C$31,0,+N49)</f>
        <v>0</v>
      </c>
      <c r="O20" s="144">
        <f>IF(O4&gt;Datos!$C$31,0,+O49)</f>
        <v>0</v>
      </c>
      <c r="P20" s="144">
        <f>IF(P4&gt;Datos!$C$31,0,+P49)</f>
        <v>0</v>
      </c>
      <c r="Q20" s="144">
        <f>IF(Q4&gt;Datos!$C$31,0,+Q49)</f>
        <v>0</v>
      </c>
      <c r="R20" s="144">
        <f>IF(R4&gt;Datos!$C$31,0,+R49)</f>
        <v>0</v>
      </c>
      <c r="S20" s="144">
        <f>IF(S4&gt;Datos!$C$31,0,+S49)</f>
        <v>0</v>
      </c>
      <c r="T20" s="144">
        <f>IF(T4&gt;Datos!$C$31,0,+T49)</f>
        <v>0</v>
      </c>
      <c r="U20" s="144">
        <f>IF(U4&gt;Datos!$C$31,0,+U49)</f>
        <v>0</v>
      </c>
      <c r="V20" s="144">
        <f>IF(V4&gt;Datos!$C$31,0,+V49)</f>
        <v>0</v>
      </c>
      <c r="W20" s="144">
        <f>IF(W4&gt;Datos!$C$31,0,+W49)</f>
        <v>0</v>
      </c>
      <c r="X20" s="144">
        <f>IF(X4&gt;Datos!$C$31,0,+X49)</f>
        <v>0</v>
      </c>
      <c r="Y20" s="144">
        <f>IF(Y4&gt;Datos!$C$31,0,+Y49)</f>
        <v>0</v>
      </c>
      <c r="Z20" s="144">
        <f>IF(Z4&gt;Datos!$C$31,0,+Z49)</f>
        <v>0</v>
      </c>
      <c r="AA20" s="144">
        <f>IF(AA4&gt;Datos!$C$31,0,+AA49)</f>
        <v>0</v>
      </c>
      <c r="AB20" s="144">
        <f>IF(AB4&gt;Datos!$C$31,0,+AB49)</f>
        <v>0</v>
      </c>
      <c r="AC20" s="144">
        <f>IF(AC4&gt;Datos!$C$31,0,+AC49)</f>
        <v>0</v>
      </c>
      <c r="AD20" s="144">
        <f>IF(AD4&gt;Datos!$C$31,0,+AD49)</f>
        <v>0</v>
      </c>
      <c r="AE20" s="144">
        <f>IF(AE4&gt;Datos!$C$31,0,+AE49)</f>
        <v>0</v>
      </c>
      <c r="AF20" s="144">
        <f>IF(AF4&gt;Datos!$C$31,0,+AF49)</f>
        <v>0</v>
      </c>
      <c r="AG20" s="144">
        <f>IF(AG4&gt;Datos!$C$31,0,+AG49)</f>
        <v>0</v>
      </c>
      <c r="AH20" s="121"/>
    </row>
    <row r="21" spans="1:34" s="9" customFormat="1">
      <c r="B21" s="148" t="s">
        <v>161</v>
      </c>
      <c r="C21" s="146">
        <f>+C19+C20</f>
        <v>0</v>
      </c>
      <c r="D21" s="146">
        <f t="shared" ref="D21" si="20">+D19+D20</f>
        <v>0</v>
      </c>
      <c r="E21" s="146">
        <f>IF(E4="","",+E19+E20)</f>
        <v>0</v>
      </c>
      <c r="F21" s="146">
        <f t="shared" ref="F21:AG21" si="21">IF(F4="","",+F19+F20)</f>
        <v>0</v>
      </c>
      <c r="G21" s="146">
        <f t="shared" si="21"/>
        <v>0</v>
      </c>
      <c r="H21" s="146">
        <f t="shared" si="21"/>
        <v>0</v>
      </c>
      <c r="I21" s="146">
        <f t="shared" si="21"/>
        <v>0</v>
      </c>
      <c r="J21" s="146">
        <f t="shared" si="21"/>
        <v>0</v>
      </c>
      <c r="K21" s="146">
        <f t="shared" si="21"/>
        <v>0</v>
      </c>
      <c r="L21" s="146">
        <f t="shared" si="21"/>
        <v>0</v>
      </c>
      <c r="M21" s="146">
        <f t="shared" si="21"/>
        <v>0</v>
      </c>
      <c r="N21" s="146">
        <f t="shared" si="21"/>
        <v>0</v>
      </c>
      <c r="O21" s="146">
        <f t="shared" si="21"/>
        <v>0</v>
      </c>
      <c r="P21" s="146">
        <f t="shared" si="21"/>
        <v>0</v>
      </c>
      <c r="Q21" s="146">
        <f t="shared" si="21"/>
        <v>0</v>
      </c>
      <c r="R21" s="146">
        <f t="shared" si="21"/>
        <v>0</v>
      </c>
      <c r="S21" s="146">
        <f t="shared" si="21"/>
        <v>0</v>
      </c>
      <c r="T21" s="146">
        <f t="shared" si="21"/>
        <v>0</v>
      </c>
      <c r="U21" s="146">
        <f t="shared" si="21"/>
        <v>0</v>
      </c>
      <c r="V21" s="146">
        <f t="shared" si="21"/>
        <v>0</v>
      </c>
      <c r="W21" s="146">
        <f t="shared" si="21"/>
        <v>0</v>
      </c>
      <c r="X21" s="146">
        <f t="shared" si="21"/>
        <v>0</v>
      </c>
      <c r="Y21" s="146">
        <f t="shared" si="21"/>
        <v>0</v>
      </c>
      <c r="Z21" s="146">
        <f t="shared" si="21"/>
        <v>0</v>
      </c>
      <c r="AA21" s="146">
        <f t="shared" si="21"/>
        <v>0</v>
      </c>
      <c r="AB21" s="146">
        <f t="shared" si="21"/>
        <v>0</v>
      </c>
      <c r="AC21" s="146">
        <f>IF(AC4="","",+AC19+AC20)</f>
        <v>0</v>
      </c>
      <c r="AD21" s="146">
        <f t="shared" si="21"/>
        <v>0</v>
      </c>
      <c r="AE21" s="146">
        <f t="shared" si="21"/>
        <v>0</v>
      </c>
      <c r="AF21" s="146">
        <f t="shared" si="21"/>
        <v>0</v>
      </c>
      <c r="AG21" s="146">
        <f t="shared" si="21"/>
        <v>0</v>
      </c>
      <c r="AH21" s="121"/>
    </row>
    <row r="22" spans="1:34" s="9" customFormat="1" ht="10" customHeight="1">
      <c r="B22" s="108"/>
      <c r="C22" s="11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row>
    <row r="23" spans="1:34" s="47" customFormat="1" ht="16">
      <c r="B23" s="124" t="s">
        <v>78</v>
      </c>
      <c r="C23" s="116"/>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4" s="47" customFormat="1">
      <c r="B24" s="142" t="s">
        <v>79</v>
      </c>
      <c r="C24" s="144">
        <f>+C8</f>
        <v>0</v>
      </c>
      <c r="D24" s="144">
        <f>+D8</f>
        <v>0</v>
      </c>
      <c r="E24" s="144">
        <f>IF(E4="","",E8)</f>
        <v>0</v>
      </c>
      <c r="F24" s="144">
        <f t="shared" ref="F24:AG24" si="22">IF(F4="","",F8)</f>
        <v>0</v>
      </c>
      <c r="G24" s="144">
        <f t="shared" si="22"/>
        <v>0</v>
      </c>
      <c r="H24" s="144">
        <f t="shared" si="22"/>
        <v>0</v>
      </c>
      <c r="I24" s="144">
        <f t="shared" si="22"/>
        <v>0</v>
      </c>
      <c r="J24" s="144">
        <f t="shared" si="22"/>
        <v>0</v>
      </c>
      <c r="K24" s="144">
        <f t="shared" si="22"/>
        <v>0</v>
      </c>
      <c r="L24" s="144">
        <f t="shared" si="22"/>
        <v>0</v>
      </c>
      <c r="M24" s="144">
        <f t="shared" si="22"/>
        <v>0</v>
      </c>
      <c r="N24" s="144">
        <f t="shared" si="22"/>
        <v>0</v>
      </c>
      <c r="O24" s="144">
        <f t="shared" si="22"/>
        <v>0</v>
      </c>
      <c r="P24" s="144">
        <f t="shared" si="22"/>
        <v>0</v>
      </c>
      <c r="Q24" s="144">
        <f t="shared" si="22"/>
        <v>0</v>
      </c>
      <c r="R24" s="144">
        <f t="shared" si="22"/>
        <v>0</v>
      </c>
      <c r="S24" s="144">
        <f t="shared" si="22"/>
        <v>0</v>
      </c>
      <c r="T24" s="144">
        <f t="shared" si="22"/>
        <v>0</v>
      </c>
      <c r="U24" s="144">
        <f t="shared" si="22"/>
        <v>0</v>
      </c>
      <c r="V24" s="144">
        <f t="shared" si="22"/>
        <v>0</v>
      </c>
      <c r="W24" s="144">
        <f t="shared" si="22"/>
        <v>0</v>
      </c>
      <c r="X24" s="144">
        <f t="shared" si="22"/>
        <v>0</v>
      </c>
      <c r="Y24" s="144">
        <f t="shared" si="22"/>
        <v>0</v>
      </c>
      <c r="Z24" s="144">
        <f t="shared" si="22"/>
        <v>0</v>
      </c>
      <c r="AA24" s="144">
        <f t="shared" si="22"/>
        <v>0</v>
      </c>
      <c r="AB24" s="144">
        <f t="shared" si="22"/>
        <v>0</v>
      </c>
      <c r="AC24" s="144">
        <f t="shared" si="22"/>
        <v>0</v>
      </c>
      <c r="AD24" s="144">
        <f t="shared" si="22"/>
        <v>0</v>
      </c>
      <c r="AE24" s="144">
        <f t="shared" si="22"/>
        <v>0</v>
      </c>
      <c r="AF24" s="144">
        <f t="shared" si="22"/>
        <v>0</v>
      </c>
      <c r="AG24" s="144">
        <f t="shared" si="22"/>
        <v>0</v>
      </c>
    </row>
    <row r="25" spans="1:34" s="47" customFormat="1">
      <c r="B25" s="143" t="s">
        <v>92</v>
      </c>
      <c r="C25" s="145">
        <f>-C17</f>
        <v>0</v>
      </c>
      <c r="D25" s="145">
        <f>-D17</f>
        <v>0</v>
      </c>
      <c r="E25" s="145">
        <f>IF(E4="","",-E17)</f>
        <v>0</v>
      </c>
      <c r="F25" s="145">
        <f t="shared" ref="F25:AG25" si="23">IF(F4="","",-F17)</f>
        <v>0</v>
      </c>
      <c r="G25" s="145">
        <f t="shared" si="23"/>
        <v>0</v>
      </c>
      <c r="H25" s="145">
        <f t="shared" si="23"/>
        <v>0</v>
      </c>
      <c r="I25" s="145">
        <f t="shared" si="23"/>
        <v>0</v>
      </c>
      <c r="J25" s="145">
        <f t="shared" si="23"/>
        <v>0</v>
      </c>
      <c r="K25" s="145">
        <f t="shared" si="23"/>
        <v>0</v>
      </c>
      <c r="L25" s="145">
        <f t="shared" si="23"/>
        <v>0</v>
      </c>
      <c r="M25" s="145">
        <f t="shared" si="23"/>
        <v>0</v>
      </c>
      <c r="N25" s="145">
        <f t="shared" si="23"/>
        <v>0</v>
      </c>
      <c r="O25" s="145">
        <f t="shared" si="23"/>
        <v>0</v>
      </c>
      <c r="P25" s="145">
        <f t="shared" si="23"/>
        <v>0</v>
      </c>
      <c r="Q25" s="145">
        <f t="shared" si="23"/>
        <v>0</v>
      </c>
      <c r="R25" s="145">
        <f t="shared" si="23"/>
        <v>0</v>
      </c>
      <c r="S25" s="145">
        <f t="shared" si="23"/>
        <v>0</v>
      </c>
      <c r="T25" s="145">
        <f t="shared" si="23"/>
        <v>0</v>
      </c>
      <c r="U25" s="145">
        <f t="shared" si="23"/>
        <v>0</v>
      </c>
      <c r="V25" s="145">
        <f t="shared" si="23"/>
        <v>0</v>
      </c>
      <c r="W25" s="145">
        <f t="shared" si="23"/>
        <v>0</v>
      </c>
      <c r="X25" s="145">
        <f t="shared" si="23"/>
        <v>0</v>
      </c>
      <c r="Y25" s="145">
        <f t="shared" si="23"/>
        <v>0</v>
      </c>
      <c r="Z25" s="145">
        <f t="shared" si="23"/>
        <v>0</v>
      </c>
      <c r="AA25" s="145">
        <f t="shared" si="23"/>
        <v>0</v>
      </c>
      <c r="AB25" s="145">
        <f t="shared" si="23"/>
        <v>0</v>
      </c>
      <c r="AC25" s="145">
        <f t="shared" si="23"/>
        <v>0</v>
      </c>
      <c r="AD25" s="145">
        <f t="shared" si="23"/>
        <v>0</v>
      </c>
      <c r="AE25" s="145">
        <f t="shared" si="23"/>
        <v>0</v>
      </c>
      <c r="AF25" s="145">
        <f t="shared" si="23"/>
        <v>0</v>
      </c>
      <c r="AG25" s="145">
        <f t="shared" si="23"/>
        <v>0</v>
      </c>
    </row>
    <row r="26" spans="1:34" s="9" customFormat="1" ht="16">
      <c r="B26" s="124" t="s">
        <v>121</v>
      </c>
      <c r="C26" s="146">
        <f>+C24+C25</f>
        <v>0</v>
      </c>
      <c r="D26" s="146">
        <f>+D24+D25</f>
        <v>0</v>
      </c>
      <c r="E26" s="146">
        <f>IF(E4="","",E24+E25)</f>
        <v>0</v>
      </c>
      <c r="F26" s="146">
        <f t="shared" ref="F26:AG26" si="24">IF(F4="","",F24+F25)</f>
        <v>0</v>
      </c>
      <c r="G26" s="146">
        <f t="shared" si="24"/>
        <v>0</v>
      </c>
      <c r="H26" s="146">
        <f t="shared" si="24"/>
        <v>0</v>
      </c>
      <c r="I26" s="146">
        <f t="shared" si="24"/>
        <v>0</v>
      </c>
      <c r="J26" s="146">
        <f t="shared" si="24"/>
        <v>0</v>
      </c>
      <c r="K26" s="146">
        <f t="shared" si="24"/>
        <v>0</v>
      </c>
      <c r="L26" s="146">
        <f t="shared" si="24"/>
        <v>0</v>
      </c>
      <c r="M26" s="146">
        <f t="shared" si="24"/>
        <v>0</v>
      </c>
      <c r="N26" s="146">
        <f t="shared" si="24"/>
        <v>0</v>
      </c>
      <c r="O26" s="146">
        <f t="shared" si="24"/>
        <v>0</v>
      </c>
      <c r="P26" s="146">
        <f t="shared" si="24"/>
        <v>0</v>
      </c>
      <c r="Q26" s="146">
        <f t="shared" si="24"/>
        <v>0</v>
      </c>
      <c r="R26" s="146">
        <f t="shared" si="24"/>
        <v>0</v>
      </c>
      <c r="S26" s="146">
        <f t="shared" si="24"/>
        <v>0</v>
      </c>
      <c r="T26" s="146">
        <f t="shared" si="24"/>
        <v>0</v>
      </c>
      <c r="U26" s="146">
        <f t="shared" si="24"/>
        <v>0</v>
      </c>
      <c r="V26" s="146">
        <f t="shared" si="24"/>
        <v>0</v>
      </c>
      <c r="W26" s="146">
        <f t="shared" si="24"/>
        <v>0</v>
      </c>
      <c r="X26" s="146">
        <f t="shared" si="24"/>
        <v>0</v>
      </c>
      <c r="Y26" s="146">
        <f t="shared" si="24"/>
        <v>0</v>
      </c>
      <c r="Z26" s="146">
        <f t="shared" si="24"/>
        <v>0</v>
      </c>
      <c r="AA26" s="146">
        <f t="shared" si="24"/>
        <v>0</v>
      </c>
      <c r="AB26" s="146">
        <f t="shared" si="24"/>
        <v>0</v>
      </c>
      <c r="AC26" s="146">
        <f t="shared" si="24"/>
        <v>0</v>
      </c>
      <c r="AD26" s="146">
        <f t="shared" si="24"/>
        <v>0</v>
      </c>
      <c r="AE26" s="146">
        <f t="shared" si="24"/>
        <v>0</v>
      </c>
      <c r="AF26" s="146">
        <f t="shared" si="24"/>
        <v>0</v>
      </c>
      <c r="AG26" s="146">
        <f t="shared" si="24"/>
        <v>0</v>
      </c>
    </row>
    <row r="27" spans="1:34" s="47" customFormat="1">
      <c r="B27" s="143" t="s">
        <v>50</v>
      </c>
      <c r="C27" s="145">
        <f>+C50</f>
        <v>0</v>
      </c>
      <c r="D27" s="145">
        <f t="shared" ref="D27:AG27" si="25">+D50</f>
        <v>0</v>
      </c>
      <c r="E27" s="145">
        <f t="shared" si="25"/>
        <v>0</v>
      </c>
      <c r="F27" s="145">
        <f t="shared" si="25"/>
        <v>0</v>
      </c>
      <c r="G27" s="145">
        <f t="shared" si="25"/>
        <v>0</v>
      </c>
      <c r="H27" s="145">
        <f t="shared" si="25"/>
        <v>0</v>
      </c>
      <c r="I27" s="145">
        <f t="shared" si="25"/>
        <v>0</v>
      </c>
      <c r="J27" s="145">
        <f t="shared" si="25"/>
        <v>0</v>
      </c>
      <c r="K27" s="145">
        <f t="shared" si="25"/>
        <v>0</v>
      </c>
      <c r="L27" s="145">
        <f t="shared" si="25"/>
        <v>0</v>
      </c>
      <c r="M27" s="145">
        <f t="shared" si="25"/>
        <v>0</v>
      </c>
      <c r="N27" s="145">
        <f t="shared" si="25"/>
        <v>0</v>
      </c>
      <c r="O27" s="145">
        <f t="shared" si="25"/>
        <v>0</v>
      </c>
      <c r="P27" s="145">
        <f t="shared" si="25"/>
        <v>0</v>
      </c>
      <c r="Q27" s="145">
        <f t="shared" si="25"/>
        <v>0</v>
      </c>
      <c r="R27" s="145">
        <f t="shared" si="25"/>
        <v>0</v>
      </c>
      <c r="S27" s="145">
        <f t="shared" si="25"/>
        <v>0</v>
      </c>
      <c r="T27" s="145">
        <f t="shared" si="25"/>
        <v>0</v>
      </c>
      <c r="U27" s="145">
        <f t="shared" si="25"/>
        <v>0</v>
      </c>
      <c r="V27" s="145">
        <f t="shared" si="25"/>
        <v>0</v>
      </c>
      <c r="W27" s="145">
        <f t="shared" si="25"/>
        <v>0</v>
      </c>
      <c r="X27" s="145">
        <f t="shared" si="25"/>
        <v>0</v>
      </c>
      <c r="Y27" s="145">
        <f t="shared" si="25"/>
        <v>0</v>
      </c>
      <c r="Z27" s="145">
        <f t="shared" si="25"/>
        <v>0</v>
      </c>
      <c r="AA27" s="145">
        <f t="shared" si="25"/>
        <v>0</v>
      </c>
      <c r="AB27" s="145">
        <f t="shared" si="25"/>
        <v>0</v>
      </c>
      <c r="AC27" s="145">
        <f t="shared" si="25"/>
        <v>0</v>
      </c>
      <c r="AD27" s="145">
        <f t="shared" si="25"/>
        <v>0</v>
      </c>
      <c r="AE27" s="145">
        <f t="shared" si="25"/>
        <v>0</v>
      </c>
      <c r="AF27" s="145">
        <f t="shared" si="25"/>
        <v>0</v>
      </c>
      <c r="AG27" s="145">
        <f t="shared" si="25"/>
        <v>0</v>
      </c>
    </row>
    <row r="28" spans="1:34" s="9" customFormat="1" ht="16">
      <c r="B28" s="124" t="s">
        <v>93</v>
      </c>
      <c r="C28" s="146">
        <f>+C26+C27</f>
        <v>0</v>
      </c>
      <c r="D28" s="146">
        <f>+D26+D27</f>
        <v>0</v>
      </c>
      <c r="E28" s="146">
        <f>IF(E4="","",E26+E27)</f>
        <v>0</v>
      </c>
      <c r="F28" s="146">
        <f t="shared" ref="F28:AG28" si="26">IF(F4="","",F26+F27)</f>
        <v>0</v>
      </c>
      <c r="G28" s="146">
        <f t="shared" si="26"/>
        <v>0</v>
      </c>
      <c r="H28" s="146">
        <f t="shared" si="26"/>
        <v>0</v>
      </c>
      <c r="I28" s="146">
        <f t="shared" si="26"/>
        <v>0</v>
      </c>
      <c r="J28" s="146">
        <f t="shared" si="26"/>
        <v>0</v>
      </c>
      <c r="K28" s="146">
        <f t="shared" si="26"/>
        <v>0</v>
      </c>
      <c r="L28" s="146">
        <f t="shared" si="26"/>
        <v>0</v>
      </c>
      <c r="M28" s="146">
        <f t="shared" si="26"/>
        <v>0</v>
      </c>
      <c r="N28" s="146">
        <f t="shared" si="26"/>
        <v>0</v>
      </c>
      <c r="O28" s="146">
        <f t="shared" si="26"/>
        <v>0</v>
      </c>
      <c r="P28" s="146">
        <f t="shared" si="26"/>
        <v>0</v>
      </c>
      <c r="Q28" s="146">
        <f t="shared" si="26"/>
        <v>0</v>
      </c>
      <c r="R28" s="146">
        <f t="shared" si="26"/>
        <v>0</v>
      </c>
      <c r="S28" s="146">
        <f t="shared" si="26"/>
        <v>0</v>
      </c>
      <c r="T28" s="146">
        <f t="shared" si="26"/>
        <v>0</v>
      </c>
      <c r="U28" s="146">
        <f t="shared" si="26"/>
        <v>0</v>
      </c>
      <c r="V28" s="146">
        <f t="shared" si="26"/>
        <v>0</v>
      </c>
      <c r="W28" s="146">
        <f t="shared" si="26"/>
        <v>0</v>
      </c>
      <c r="X28" s="146">
        <f t="shared" si="26"/>
        <v>0</v>
      </c>
      <c r="Y28" s="146">
        <f t="shared" si="26"/>
        <v>0</v>
      </c>
      <c r="Z28" s="146">
        <f t="shared" si="26"/>
        <v>0</v>
      </c>
      <c r="AA28" s="146">
        <f t="shared" si="26"/>
        <v>0</v>
      </c>
      <c r="AB28" s="146">
        <f t="shared" si="26"/>
        <v>0</v>
      </c>
      <c r="AC28" s="146">
        <f t="shared" si="26"/>
        <v>0</v>
      </c>
      <c r="AD28" s="146">
        <f t="shared" si="26"/>
        <v>0</v>
      </c>
      <c r="AE28" s="146">
        <f t="shared" si="26"/>
        <v>0</v>
      </c>
      <c r="AF28" s="146">
        <f t="shared" si="26"/>
        <v>0</v>
      </c>
      <c r="AG28" s="146">
        <f t="shared" si="26"/>
        <v>0</v>
      </c>
    </row>
    <row r="29" spans="1:34" s="9" customFormat="1" ht="8" customHeight="1">
      <c r="B29" s="109"/>
      <c r="C29" s="107"/>
      <c r="D29" s="1"/>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row>
    <row r="30" spans="1:34" ht="16">
      <c r="A30" s="9"/>
      <c r="B30" s="124" t="s">
        <v>13</v>
      </c>
      <c r="C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4">
      <c r="A31" s="9"/>
      <c r="B31" s="142" t="s">
        <v>14</v>
      </c>
      <c r="C31" s="144"/>
      <c r="D31" s="144">
        <f>(+Datos!C24)*(1+Datos!F26)</f>
        <v>0</v>
      </c>
      <c r="E31" s="144">
        <f t="shared" ref="E31:AG31" si="27">IF(E4="","",+D31+E52)</f>
        <v>0</v>
      </c>
      <c r="F31" s="144">
        <f t="shared" si="27"/>
        <v>0</v>
      </c>
      <c r="G31" s="144">
        <f t="shared" si="27"/>
        <v>0</v>
      </c>
      <c r="H31" s="144">
        <f t="shared" si="27"/>
        <v>0</v>
      </c>
      <c r="I31" s="144">
        <f t="shared" si="27"/>
        <v>0</v>
      </c>
      <c r="J31" s="144">
        <f t="shared" si="27"/>
        <v>0</v>
      </c>
      <c r="K31" s="144">
        <f t="shared" si="27"/>
        <v>0</v>
      </c>
      <c r="L31" s="144">
        <f t="shared" si="27"/>
        <v>0</v>
      </c>
      <c r="M31" s="144">
        <f t="shared" si="27"/>
        <v>0</v>
      </c>
      <c r="N31" s="144">
        <f t="shared" si="27"/>
        <v>0</v>
      </c>
      <c r="O31" s="144">
        <f t="shared" si="27"/>
        <v>0</v>
      </c>
      <c r="P31" s="144">
        <f t="shared" si="27"/>
        <v>0</v>
      </c>
      <c r="Q31" s="144">
        <f t="shared" si="27"/>
        <v>0</v>
      </c>
      <c r="R31" s="144">
        <f t="shared" si="27"/>
        <v>0</v>
      </c>
      <c r="S31" s="144">
        <f t="shared" si="27"/>
        <v>0</v>
      </c>
      <c r="T31" s="144">
        <f t="shared" si="27"/>
        <v>0</v>
      </c>
      <c r="U31" s="144">
        <f t="shared" si="27"/>
        <v>0</v>
      </c>
      <c r="V31" s="144">
        <f t="shared" si="27"/>
        <v>0</v>
      </c>
      <c r="W31" s="144">
        <f t="shared" si="27"/>
        <v>0</v>
      </c>
      <c r="X31" s="144">
        <f t="shared" si="27"/>
        <v>0</v>
      </c>
      <c r="Y31" s="144">
        <f t="shared" si="27"/>
        <v>0</v>
      </c>
      <c r="Z31" s="144">
        <f t="shared" si="27"/>
        <v>0</v>
      </c>
      <c r="AA31" s="144">
        <f t="shared" si="27"/>
        <v>0</v>
      </c>
      <c r="AB31" s="144">
        <f t="shared" si="27"/>
        <v>0</v>
      </c>
      <c r="AC31" s="144">
        <f t="shared" si="27"/>
        <v>0</v>
      </c>
      <c r="AD31" s="144">
        <f t="shared" si="27"/>
        <v>0</v>
      </c>
      <c r="AE31" s="144">
        <f t="shared" si="27"/>
        <v>0</v>
      </c>
      <c r="AF31" s="144">
        <f t="shared" si="27"/>
        <v>0</v>
      </c>
      <c r="AG31" s="144">
        <f t="shared" si="27"/>
        <v>0</v>
      </c>
    </row>
    <row r="32" spans="1:34">
      <c r="A32" s="9"/>
      <c r="B32" s="143" t="s">
        <v>40</v>
      </c>
      <c r="C32" s="145"/>
      <c r="D32" s="145">
        <f>IF(D4&gt;Datos!$C$31,0,-'Cuadro Amortización'!$H29)</f>
        <v>0</v>
      </c>
      <c r="E32" s="145">
        <f>IF(E4&gt;Datos!$C$31,0,-'Cuadro Amortización'!$H29)</f>
        <v>0</v>
      </c>
      <c r="F32" s="145">
        <f>IF(F4&gt;Datos!$C$31,0,-'Cuadro Amortización'!$H30)</f>
        <v>0</v>
      </c>
      <c r="G32" s="145">
        <f>IF(G4&gt;Datos!$C$31,0,-'Cuadro Amortización'!$H31)</f>
        <v>0</v>
      </c>
      <c r="H32" s="145">
        <f>IF(H4&gt;Datos!$C$31,0,-'Cuadro Amortización'!$H32)</f>
        <v>0</v>
      </c>
      <c r="I32" s="145">
        <f>IF(I4&gt;Datos!$C$31,0,-'Cuadro Amortización'!$H33)</f>
        <v>0</v>
      </c>
      <c r="J32" s="145">
        <f>IF(J4&gt;Datos!$C$31,0,-'Cuadro Amortización'!$H34)</f>
        <v>0</v>
      </c>
      <c r="K32" s="145">
        <f>IF(K4&gt;Datos!$C$31,0,-'Cuadro Amortización'!$H35)</f>
        <v>0</v>
      </c>
      <c r="L32" s="145">
        <f>IF(L4&gt;Datos!$C$31,0,-'Cuadro Amortización'!$H36)</f>
        <v>0</v>
      </c>
      <c r="M32" s="145">
        <f>IF(M4&gt;Datos!$C$31,0,-'Cuadro Amortización'!$H37)</f>
        <v>0</v>
      </c>
      <c r="N32" s="145">
        <f>IF(N4&gt;Datos!$C$31,0,-'Cuadro Amortización'!$H38)</f>
        <v>0</v>
      </c>
      <c r="O32" s="145">
        <f>IF(O4&gt;Datos!$C$31,0,-'Cuadro Amortización'!$H39)</f>
        <v>0</v>
      </c>
      <c r="P32" s="145">
        <f>IF(P4&gt;Datos!$C$31,0,-'Cuadro Amortización'!$H40)</f>
        <v>0</v>
      </c>
      <c r="Q32" s="145">
        <f>IF(Q4&gt;Datos!$C$31,0,-'Cuadro Amortización'!$H41)</f>
        <v>0</v>
      </c>
      <c r="R32" s="145">
        <f>IF(R4&gt;Datos!$C$31,0,-'Cuadro Amortización'!$H42)</f>
        <v>0</v>
      </c>
      <c r="S32" s="145">
        <f>IF(S4&gt;Datos!$C$31,0,-'Cuadro Amortización'!$H43)</f>
        <v>0</v>
      </c>
      <c r="T32" s="145">
        <f>IF(T4&gt;Datos!$C$31,0,-'Cuadro Amortización'!$H44)</f>
        <v>0</v>
      </c>
      <c r="U32" s="145">
        <f>IF(U4&gt;Datos!$C$31,0,-'Cuadro Amortización'!$H45)</f>
        <v>0</v>
      </c>
      <c r="V32" s="145">
        <f>IF(V4&gt;Datos!$C$31,0,-'Cuadro Amortización'!$H46)</f>
        <v>0</v>
      </c>
      <c r="W32" s="145">
        <f>IF(W4&gt;Datos!$C$31,0,-'Cuadro Amortización'!$H47)</f>
        <v>0</v>
      </c>
      <c r="X32" s="145">
        <f>IF(X4&gt;Datos!$C$31,0,-'Cuadro Amortización'!$H48)</f>
        <v>0</v>
      </c>
      <c r="Y32" s="145">
        <f>IF(Y4&gt;Datos!$C$31,0,-'Cuadro Amortización'!$H49)</f>
        <v>0</v>
      </c>
      <c r="Z32" s="145">
        <f>IF(Z4&gt;Datos!$C$31,0,-'Cuadro Amortización'!$H50)</f>
        <v>0</v>
      </c>
      <c r="AA32" s="145">
        <f>IF(AA4&gt;Datos!$C$31,0,-'Cuadro Amortización'!$H51)</f>
        <v>0</v>
      </c>
      <c r="AB32" s="145">
        <f>IF(AB4&gt;Datos!$C$31,0,-'Cuadro Amortización'!$H52)</f>
        <v>0</v>
      </c>
      <c r="AC32" s="145">
        <f>IF(AC4&gt;Datos!$C$31,0,-'Cuadro Amortización'!$H53)</f>
        <v>0</v>
      </c>
      <c r="AD32" s="145">
        <f>IF(AD4&gt;Datos!$C$31,0,-'Cuadro Amortización'!$H54)</f>
        <v>0</v>
      </c>
      <c r="AE32" s="145">
        <f>IF(AE4&gt;Datos!$C$31,0,-'Cuadro Amortización'!$H55)</f>
        <v>0</v>
      </c>
      <c r="AF32" s="145">
        <f>IF(AF4&gt;Datos!$C$31,0,-'Cuadro Amortización'!$H56)</f>
        <v>0</v>
      </c>
      <c r="AG32" s="145">
        <f>IF(AG4&gt;Datos!$C$31,0,-'Cuadro Amortización'!$H57)</f>
        <v>0</v>
      </c>
    </row>
    <row r="33" spans="1:33" s="9" customFormat="1" ht="16">
      <c r="B33" s="124" t="s">
        <v>130</v>
      </c>
      <c r="C33" s="146"/>
      <c r="D33" s="146">
        <f>+D31+D32</f>
        <v>0</v>
      </c>
      <c r="E33" s="146">
        <f t="shared" ref="E33:AG33" si="28">IF(E4="","",E31+E32)</f>
        <v>0</v>
      </c>
      <c r="F33" s="146">
        <f t="shared" si="28"/>
        <v>0</v>
      </c>
      <c r="G33" s="146">
        <f t="shared" si="28"/>
        <v>0</v>
      </c>
      <c r="H33" s="146">
        <f t="shared" si="28"/>
        <v>0</v>
      </c>
      <c r="I33" s="146">
        <f t="shared" si="28"/>
        <v>0</v>
      </c>
      <c r="J33" s="146">
        <f t="shared" si="28"/>
        <v>0</v>
      </c>
      <c r="K33" s="146">
        <f t="shared" si="28"/>
        <v>0</v>
      </c>
      <c r="L33" s="146">
        <f t="shared" si="28"/>
        <v>0</v>
      </c>
      <c r="M33" s="146">
        <f t="shared" si="28"/>
        <v>0</v>
      </c>
      <c r="N33" s="146">
        <f t="shared" si="28"/>
        <v>0</v>
      </c>
      <c r="O33" s="146">
        <f t="shared" si="28"/>
        <v>0</v>
      </c>
      <c r="P33" s="146">
        <f t="shared" si="28"/>
        <v>0</v>
      </c>
      <c r="Q33" s="146">
        <f t="shared" si="28"/>
        <v>0</v>
      </c>
      <c r="R33" s="146">
        <f t="shared" si="28"/>
        <v>0</v>
      </c>
      <c r="S33" s="146">
        <f t="shared" si="28"/>
        <v>0</v>
      </c>
      <c r="T33" s="146">
        <f t="shared" si="28"/>
        <v>0</v>
      </c>
      <c r="U33" s="146">
        <f t="shared" si="28"/>
        <v>0</v>
      </c>
      <c r="V33" s="146">
        <f t="shared" si="28"/>
        <v>0</v>
      </c>
      <c r="W33" s="146">
        <f t="shared" si="28"/>
        <v>0</v>
      </c>
      <c r="X33" s="146">
        <f t="shared" si="28"/>
        <v>0</v>
      </c>
      <c r="Y33" s="146">
        <f t="shared" si="28"/>
        <v>0</v>
      </c>
      <c r="Z33" s="146">
        <f t="shared" si="28"/>
        <v>0</v>
      </c>
      <c r="AA33" s="146">
        <f t="shared" si="28"/>
        <v>0</v>
      </c>
      <c r="AB33" s="146">
        <f t="shared" si="28"/>
        <v>0</v>
      </c>
      <c r="AC33" s="146">
        <f t="shared" si="28"/>
        <v>0</v>
      </c>
      <c r="AD33" s="146">
        <f t="shared" si="28"/>
        <v>0</v>
      </c>
      <c r="AE33" s="146">
        <f t="shared" si="28"/>
        <v>0</v>
      </c>
      <c r="AF33" s="146">
        <f t="shared" si="28"/>
        <v>0</v>
      </c>
      <c r="AG33" s="146">
        <f t="shared" si="28"/>
        <v>0</v>
      </c>
    </row>
    <row r="34" spans="1:33" s="9" customFormat="1" ht="16">
      <c r="B34" s="12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row>
    <row r="35" spans="1:33" s="9" customFormat="1" ht="16">
      <c r="B35" s="124" t="s">
        <v>182</v>
      </c>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row>
    <row r="36" spans="1:33" s="9" customFormat="1">
      <c r="B36" s="142" t="s">
        <v>183</v>
      </c>
      <c r="C36" s="146"/>
      <c r="D36" s="144">
        <f t="shared" ref="D36:AG36" si="29">+D33</f>
        <v>0</v>
      </c>
      <c r="E36" s="144">
        <f t="shared" si="29"/>
        <v>0</v>
      </c>
      <c r="F36" s="144">
        <f t="shared" si="29"/>
        <v>0</v>
      </c>
      <c r="G36" s="144">
        <f t="shared" si="29"/>
        <v>0</v>
      </c>
      <c r="H36" s="144">
        <f t="shared" si="29"/>
        <v>0</v>
      </c>
      <c r="I36" s="144">
        <f t="shared" si="29"/>
        <v>0</v>
      </c>
      <c r="J36" s="144">
        <f t="shared" si="29"/>
        <v>0</v>
      </c>
      <c r="K36" s="144">
        <f t="shared" si="29"/>
        <v>0</v>
      </c>
      <c r="L36" s="144">
        <f t="shared" si="29"/>
        <v>0</v>
      </c>
      <c r="M36" s="144">
        <f t="shared" si="29"/>
        <v>0</v>
      </c>
      <c r="N36" s="144">
        <f t="shared" si="29"/>
        <v>0</v>
      </c>
      <c r="O36" s="144">
        <f t="shared" si="29"/>
        <v>0</v>
      </c>
      <c r="P36" s="144">
        <f t="shared" si="29"/>
        <v>0</v>
      </c>
      <c r="Q36" s="144">
        <f t="shared" si="29"/>
        <v>0</v>
      </c>
      <c r="R36" s="144">
        <f t="shared" si="29"/>
        <v>0</v>
      </c>
      <c r="S36" s="144">
        <f t="shared" si="29"/>
        <v>0</v>
      </c>
      <c r="T36" s="144">
        <f t="shared" si="29"/>
        <v>0</v>
      </c>
      <c r="U36" s="144">
        <f t="shared" si="29"/>
        <v>0</v>
      </c>
      <c r="V36" s="144">
        <f t="shared" si="29"/>
        <v>0</v>
      </c>
      <c r="W36" s="144">
        <f t="shared" si="29"/>
        <v>0</v>
      </c>
      <c r="X36" s="144">
        <f t="shared" si="29"/>
        <v>0</v>
      </c>
      <c r="Y36" s="144">
        <f t="shared" si="29"/>
        <v>0</v>
      </c>
      <c r="Z36" s="144">
        <f t="shared" si="29"/>
        <v>0</v>
      </c>
      <c r="AA36" s="144">
        <f t="shared" si="29"/>
        <v>0</v>
      </c>
      <c r="AB36" s="144">
        <f t="shared" si="29"/>
        <v>0</v>
      </c>
      <c r="AC36" s="144">
        <f t="shared" si="29"/>
        <v>0</v>
      </c>
      <c r="AD36" s="144">
        <f t="shared" si="29"/>
        <v>0</v>
      </c>
      <c r="AE36" s="144">
        <f t="shared" si="29"/>
        <v>0</v>
      </c>
      <c r="AF36" s="144">
        <f t="shared" si="29"/>
        <v>0</v>
      </c>
      <c r="AG36" s="144">
        <f t="shared" si="29"/>
        <v>0</v>
      </c>
    </row>
    <row r="37" spans="1:33" s="9" customFormat="1">
      <c r="B37" s="142" t="s">
        <v>184</v>
      </c>
      <c r="C37" s="146"/>
      <c r="D37" s="144">
        <f>-D31*Datos!$F$30</f>
        <v>0</v>
      </c>
      <c r="E37" s="144">
        <f>IF(E4="","",-E31*Datos!$F$30)</f>
        <v>0</v>
      </c>
      <c r="F37" s="144">
        <f>IF(F4="","",-F31*Datos!$F$30)</f>
        <v>0</v>
      </c>
      <c r="G37" s="144">
        <f>IF(G4="","",-G31*Datos!$F$30)</f>
        <v>0</v>
      </c>
      <c r="H37" s="144">
        <f>IF(H4="","",-H31*Datos!$F$30)</f>
        <v>0</v>
      </c>
      <c r="I37" s="144">
        <f>IF(I4="","",-I31*Datos!$F$30)</f>
        <v>0</v>
      </c>
      <c r="J37" s="144">
        <f>IF(J4="","",-J31*Datos!$F$30)</f>
        <v>0</v>
      </c>
      <c r="K37" s="144">
        <f>IF(K4="","",-K31*Datos!$F$30)</f>
        <v>0</v>
      </c>
      <c r="L37" s="144">
        <f>IF(L4="","",-L31*Datos!$F$30)</f>
        <v>0</v>
      </c>
      <c r="M37" s="144">
        <f>IF(M4="","",-M31*Datos!$F$30)</f>
        <v>0</v>
      </c>
      <c r="N37" s="144">
        <f>IF(N4="","",-N31*Datos!$F$30)</f>
        <v>0</v>
      </c>
      <c r="O37" s="144">
        <f>IF(O4="","",-O31*Datos!$F$30)</f>
        <v>0</v>
      </c>
      <c r="P37" s="144">
        <f>IF(P4="","",-P31*Datos!$F$30)</f>
        <v>0</v>
      </c>
      <c r="Q37" s="144">
        <f>IF(Q4="","",-Q31*Datos!$F$30)</f>
        <v>0</v>
      </c>
      <c r="R37" s="144">
        <f>IF(R4="","",-R31*Datos!$F$30)</f>
        <v>0</v>
      </c>
      <c r="S37" s="144">
        <f>IF(S4="","",-S31*Datos!$F$30)</f>
        <v>0</v>
      </c>
      <c r="T37" s="144">
        <f>IF(T4="","",-T31*Datos!$F$30)</f>
        <v>0</v>
      </c>
      <c r="U37" s="144">
        <f>IF(U4="","",-U31*Datos!$F$30)</f>
        <v>0</v>
      </c>
      <c r="V37" s="144">
        <f>IF(V4="","",-V31*Datos!$F$30)</f>
        <v>0</v>
      </c>
      <c r="W37" s="144">
        <f>IF(W4="","",-W31*Datos!$F$30)</f>
        <v>0</v>
      </c>
      <c r="X37" s="144">
        <f>IF(X4="","",-X31*Datos!$F$30)</f>
        <v>0</v>
      </c>
      <c r="Y37" s="144">
        <f>IF(Y4="","",-Y31*Datos!$F$30)</f>
        <v>0</v>
      </c>
      <c r="Z37" s="144">
        <f>IF(Z4="","",-Z31*Datos!$F$30)</f>
        <v>0</v>
      </c>
      <c r="AA37" s="144">
        <f>IF(AA4="","",-AA31*Datos!$F$30)</f>
        <v>0</v>
      </c>
      <c r="AB37" s="144">
        <f>IF(AB4="","",-AB31*Datos!$F$30)</f>
        <v>0</v>
      </c>
      <c r="AC37" s="144">
        <f>IF(AC4="","",-AC31*Datos!$F$30)</f>
        <v>0</v>
      </c>
      <c r="AD37" s="144">
        <f>IF(AD4="","",-AD31*Datos!$F$30)</f>
        <v>0</v>
      </c>
      <c r="AE37" s="144">
        <f>IF(AE4="","",-AE31*Datos!$F$30)</f>
        <v>0</v>
      </c>
      <c r="AF37" s="144">
        <f>IF(AF4="","",-AF31*Datos!$F$30)</f>
        <v>0</v>
      </c>
      <c r="AG37" s="144">
        <f>IF(AG4="","",-AG31*Datos!$F$30)</f>
        <v>0</v>
      </c>
    </row>
    <row r="38" spans="1:33" s="9" customFormat="1">
      <c r="B38" s="142" t="s">
        <v>185</v>
      </c>
      <c r="C38" s="146"/>
      <c r="D38" s="144">
        <f>+D28</f>
        <v>0</v>
      </c>
      <c r="E38" s="144">
        <f>IF(E4="","",SUM(D28:E28))</f>
        <v>0</v>
      </c>
      <c r="F38" s="144">
        <f>IF(F4="","",SUM(D28:F28))</f>
        <v>0</v>
      </c>
      <c r="G38" s="144">
        <f>IF(G4="","",SUM(D28:G28))</f>
        <v>0</v>
      </c>
      <c r="H38" s="144">
        <f>IF(H4="","",SUM(D28:H28))</f>
        <v>0</v>
      </c>
      <c r="I38" s="144">
        <f>IF(I4="","",SUM(D28:I28))</f>
        <v>0</v>
      </c>
      <c r="J38" s="144">
        <f>IF(J4="","",SUM(D28:J28))</f>
        <v>0</v>
      </c>
      <c r="K38" s="144">
        <f>IF(K4="","",SUM(D28:K28))</f>
        <v>0</v>
      </c>
      <c r="L38" s="144">
        <f>IF(L4="","",SUM(D28:L28))</f>
        <v>0</v>
      </c>
      <c r="M38" s="144">
        <f>IF(M4="","",SUM(D28:M28))</f>
        <v>0</v>
      </c>
      <c r="N38" s="144">
        <f>IF(N4="","",SUM(D28:N28))</f>
        <v>0</v>
      </c>
      <c r="O38" s="144">
        <f>IF(O4="","",SUM(D28:O28))</f>
        <v>0</v>
      </c>
      <c r="P38" s="144">
        <f>IF(P4="","",SUM(D28:P28))</f>
        <v>0</v>
      </c>
      <c r="Q38" s="144">
        <f>IF(Q4="","",SUM(D28:Q28))</f>
        <v>0</v>
      </c>
      <c r="R38" s="144">
        <f>IF(R4="","",SUM(D28:R28))</f>
        <v>0</v>
      </c>
      <c r="S38" s="144">
        <f>IF(S4="","",SUM(D28:S28))</f>
        <v>0</v>
      </c>
      <c r="T38" s="144">
        <f>IF(T4="","",SUM(D28:T28))</f>
        <v>0</v>
      </c>
      <c r="U38" s="144">
        <f>IF(U4="","",SUM(D28:U28))</f>
        <v>0</v>
      </c>
      <c r="V38" s="144">
        <f>IF(V4="","",SUM(D28:V28))</f>
        <v>0</v>
      </c>
      <c r="W38" s="144">
        <f>IF(W4="","",SUM(D28:W28))</f>
        <v>0</v>
      </c>
      <c r="X38" s="144">
        <f>IF(X4="","",SUM(D28:X28))</f>
        <v>0</v>
      </c>
      <c r="Y38" s="144">
        <f>IF(Y4="","",SUM(D28:Y28))</f>
        <v>0</v>
      </c>
      <c r="Z38" s="144">
        <f>IF(Z4="","",SUM(D28:Z28))</f>
        <v>0</v>
      </c>
      <c r="AA38" s="144">
        <f>IF(AA4="","",SUM(D28:AA28))</f>
        <v>0</v>
      </c>
      <c r="AB38" s="144">
        <f>IF(AB4="","",SUM(D28:AB28))</f>
        <v>0</v>
      </c>
      <c r="AC38" s="144">
        <f>IF(AC4="","",SUM(D28:AC28))</f>
        <v>0</v>
      </c>
      <c r="AD38" s="144">
        <f>IF(AD4="","",SUM(D28:AD28))</f>
        <v>0</v>
      </c>
      <c r="AE38" s="144">
        <f>IF(AE4="","",SUM(D28:AE28))</f>
        <v>0</v>
      </c>
      <c r="AF38" s="144">
        <f>IF(AF4="","",SUM(D28:AF28))</f>
        <v>0</v>
      </c>
      <c r="AG38" s="144">
        <f>IF(AG4="","",SUM(D28:AG28))</f>
        <v>0</v>
      </c>
    </row>
    <row r="39" spans="1:33" s="47" customFormat="1">
      <c r="A39" s="9"/>
      <c r="B39" s="143" t="s">
        <v>186</v>
      </c>
      <c r="C39" s="145"/>
      <c r="D39" s="145">
        <f>-Datos!$C$57</f>
        <v>0</v>
      </c>
      <c r="E39" s="145">
        <f>IF(E4="","",-Datos!$C$57)</f>
        <v>0</v>
      </c>
      <c r="F39" s="145">
        <f>IF(F4="","",-Datos!$C$57)</f>
        <v>0</v>
      </c>
      <c r="G39" s="145">
        <f>IF(G4="","",-Datos!$C$57)</f>
        <v>0</v>
      </c>
      <c r="H39" s="145">
        <f>IF(H4="","",-Datos!$C$57)</f>
        <v>0</v>
      </c>
      <c r="I39" s="145">
        <f>IF(I4="","",-Datos!$C$57)</f>
        <v>0</v>
      </c>
      <c r="J39" s="145">
        <f>IF(J4="","",-Datos!$C$57)</f>
        <v>0</v>
      </c>
      <c r="K39" s="145">
        <f>IF(K4="","",-Datos!$C$57)</f>
        <v>0</v>
      </c>
      <c r="L39" s="145">
        <f>IF(L4="","",-Datos!$C$57)</f>
        <v>0</v>
      </c>
      <c r="M39" s="145">
        <f>IF(M4="","",-Datos!$C$57)</f>
        <v>0</v>
      </c>
      <c r="N39" s="145">
        <f>IF(N4="","",-Datos!$C$57)</f>
        <v>0</v>
      </c>
      <c r="O39" s="145">
        <f>IF(O4="","",-Datos!$C$57)</f>
        <v>0</v>
      </c>
      <c r="P39" s="145">
        <f>IF(P4="","",-Datos!$C$57)</f>
        <v>0</v>
      </c>
      <c r="Q39" s="145">
        <f>IF(Q4="","",-Datos!$C$57)</f>
        <v>0</v>
      </c>
      <c r="R39" s="145">
        <f>IF(R4="","",-Datos!$C$57)</f>
        <v>0</v>
      </c>
      <c r="S39" s="145">
        <f>IF(S4="","",-Datos!$C$57)</f>
        <v>0</v>
      </c>
      <c r="T39" s="145">
        <f>IF(T4="","",-Datos!$C$57)</f>
        <v>0</v>
      </c>
      <c r="U39" s="145">
        <f>IF(U4="","",-Datos!$C$57)</f>
        <v>0</v>
      </c>
      <c r="V39" s="145">
        <f>IF(V4="","",-Datos!$C$57)</f>
        <v>0</v>
      </c>
      <c r="W39" s="145">
        <f>IF(W4="","",-Datos!$C$57)</f>
        <v>0</v>
      </c>
      <c r="X39" s="145">
        <f>IF(X4="","",-Datos!$C$57)</f>
        <v>0</v>
      </c>
      <c r="Y39" s="145">
        <f>IF(Y4="","",-Datos!$C$57)</f>
        <v>0</v>
      </c>
      <c r="Z39" s="145">
        <f>IF(Z4="","",-Datos!$C$57)</f>
        <v>0</v>
      </c>
      <c r="AA39" s="145">
        <f>IF(AA4="","",-Datos!$C$57)</f>
        <v>0</v>
      </c>
      <c r="AB39" s="145">
        <f>IF(AB4="","",-Datos!$C$57)</f>
        <v>0</v>
      </c>
      <c r="AC39" s="145">
        <f>IF(AC4="","",-Datos!$C$57)</f>
        <v>0</v>
      </c>
      <c r="AD39" s="145">
        <f>IF(AD4="","",-Datos!$C$57)</f>
        <v>0</v>
      </c>
      <c r="AE39" s="145">
        <f>IF(AE4="","",-Datos!$C$57)</f>
        <v>0</v>
      </c>
      <c r="AF39" s="145">
        <f>IF(AF4="","",-Datos!$C$57)</f>
        <v>0</v>
      </c>
      <c r="AG39" s="145">
        <f>IF(AG4="","",-Datos!$C$57)</f>
        <v>0</v>
      </c>
    </row>
    <row r="40" spans="1:33" s="9" customFormat="1" ht="16">
      <c r="B40" s="124" t="s">
        <v>188</v>
      </c>
      <c r="C40" s="146"/>
      <c r="D40" s="146">
        <f>SUM(D36:D39)</f>
        <v>0</v>
      </c>
      <c r="E40" s="146">
        <f t="shared" ref="E40:AG40" si="30">IF(E4="","",SUM(E36:E39))</f>
        <v>0</v>
      </c>
      <c r="F40" s="146">
        <f t="shared" si="30"/>
        <v>0</v>
      </c>
      <c r="G40" s="146">
        <f t="shared" si="30"/>
        <v>0</v>
      </c>
      <c r="H40" s="146">
        <f t="shared" si="30"/>
        <v>0</v>
      </c>
      <c r="I40" s="146">
        <f t="shared" si="30"/>
        <v>0</v>
      </c>
      <c r="J40" s="146">
        <f t="shared" si="30"/>
        <v>0</v>
      </c>
      <c r="K40" s="146">
        <f t="shared" si="30"/>
        <v>0</v>
      </c>
      <c r="L40" s="146">
        <f t="shared" si="30"/>
        <v>0</v>
      </c>
      <c r="M40" s="146">
        <f t="shared" si="30"/>
        <v>0</v>
      </c>
      <c r="N40" s="146">
        <f t="shared" si="30"/>
        <v>0</v>
      </c>
      <c r="O40" s="146">
        <f t="shared" si="30"/>
        <v>0</v>
      </c>
      <c r="P40" s="146">
        <f t="shared" si="30"/>
        <v>0</v>
      </c>
      <c r="Q40" s="146">
        <f t="shared" si="30"/>
        <v>0</v>
      </c>
      <c r="R40" s="146">
        <f t="shared" si="30"/>
        <v>0</v>
      </c>
      <c r="S40" s="146">
        <f t="shared" si="30"/>
        <v>0</v>
      </c>
      <c r="T40" s="146">
        <f t="shared" si="30"/>
        <v>0</v>
      </c>
      <c r="U40" s="146">
        <f t="shared" si="30"/>
        <v>0</v>
      </c>
      <c r="V40" s="146">
        <f t="shared" si="30"/>
        <v>0</v>
      </c>
      <c r="W40" s="146">
        <f t="shared" si="30"/>
        <v>0</v>
      </c>
      <c r="X40" s="146">
        <f t="shared" si="30"/>
        <v>0</v>
      </c>
      <c r="Y40" s="146">
        <f t="shared" si="30"/>
        <v>0</v>
      </c>
      <c r="Z40" s="146">
        <f t="shared" si="30"/>
        <v>0</v>
      </c>
      <c r="AA40" s="146">
        <f t="shared" si="30"/>
        <v>0</v>
      </c>
      <c r="AB40" s="146">
        <f t="shared" si="30"/>
        <v>0</v>
      </c>
      <c r="AC40" s="146">
        <f t="shared" si="30"/>
        <v>0</v>
      </c>
      <c r="AD40" s="146">
        <f t="shared" si="30"/>
        <v>0</v>
      </c>
      <c r="AE40" s="146">
        <f t="shared" si="30"/>
        <v>0</v>
      </c>
      <c r="AF40" s="146">
        <f t="shared" si="30"/>
        <v>0</v>
      </c>
      <c r="AG40" s="146">
        <f t="shared" si="30"/>
        <v>0</v>
      </c>
    </row>
    <row r="41" spans="1:33" ht="15" thickBot="1"/>
    <row r="42" spans="1:33" s="47" customFormat="1" ht="15" thickBot="1">
      <c r="B42" s="191" t="s">
        <v>169</v>
      </c>
      <c r="C42" s="113"/>
      <c r="D42" s="113" t="str">
        <f>IF(Datos!$C$57=0,"",+(D28)/Datos!$C$57)</f>
        <v/>
      </c>
      <c r="E42" s="113" t="str">
        <f>IF(Datos!$C$57=0,"",+(E28)/Datos!$C$57)</f>
        <v/>
      </c>
      <c r="F42" s="113" t="str">
        <f>IF(Datos!$C$57=0,"",+(F28)/Datos!$C$57)</f>
        <v/>
      </c>
      <c r="G42" s="113" t="str">
        <f>IF(Datos!$C$57=0,"",+(G28)/Datos!$C$57)</f>
        <v/>
      </c>
      <c r="H42" s="113" t="str">
        <f>IF(Datos!$C$57=0,"",+(H28)/Datos!$C$57)</f>
        <v/>
      </c>
      <c r="I42" s="113" t="str">
        <f>IF(Datos!$C$57=0,"",+(I28)/Datos!$C$57)</f>
        <v/>
      </c>
      <c r="J42" s="113" t="str">
        <f>IF(Datos!$C$57=0,"",+(J28)/Datos!$C$57)</f>
        <v/>
      </c>
      <c r="K42" s="113" t="str">
        <f>IF(Datos!$C$57=0,"",+(K28)/Datos!$C$57)</f>
        <v/>
      </c>
      <c r="L42" s="113" t="str">
        <f>IF(Datos!$C$57=0,"",+(L28)/Datos!$C$57)</f>
        <v/>
      </c>
      <c r="M42" s="113" t="str">
        <f>IF(Datos!$C$57=0,"",+(M28)/Datos!$C$57)</f>
        <v/>
      </c>
      <c r="N42" s="113" t="str">
        <f>IF(Datos!$C$57=0,"",+(N28)/Datos!$C$57)</f>
        <v/>
      </c>
      <c r="O42" s="113" t="str">
        <f>IF(Datos!$C$57=0,"",+(O28)/Datos!$C$57)</f>
        <v/>
      </c>
      <c r="P42" s="113" t="str">
        <f>IF(Datos!$C$57=0,"",+(P28)/Datos!$C$57)</f>
        <v/>
      </c>
      <c r="Q42" s="113" t="str">
        <f>IF(Datos!$C$57=0,"",+(Q28)/Datos!$C$57)</f>
        <v/>
      </c>
      <c r="R42" s="113" t="str">
        <f>IF(Datos!$C$57=0,"",+(R28)/Datos!$C$57)</f>
        <v/>
      </c>
      <c r="S42" s="113" t="str">
        <f>IF(Datos!$C$57=0,"",+(S28)/Datos!$C$57)</f>
        <v/>
      </c>
      <c r="T42" s="113" t="str">
        <f>IF(Datos!$C$57=0,"",+(T28)/Datos!$C$57)</f>
        <v/>
      </c>
      <c r="U42" s="113" t="str">
        <f>IF(Datos!$C$57=0,"",+(U28)/Datos!$C$57)</f>
        <v/>
      </c>
      <c r="V42" s="113" t="str">
        <f>IF(Datos!$C$57=0,"",+(V28)/Datos!$C$57)</f>
        <v/>
      </c>
      <c r="W42" s="113" t="str">
        <f>IF(Datos!$C$57=0,"",+(W28)/Datos!$C$57)</f>
        <v/>
      </c>
      <c r="X42" s="113" t="str">
        <f>IF(Datos!$C$57=0,"",+(X28)/Datos!$C$57)</f>
        <v/>
      </c>
      <c r="Y42" s="113" t="str">
        <f>IF(Datos!$C$57=0,"",+(Y28)/Datos!$C$57)</f>
        <v/>
      </c>
      <c r="Z42" s="113" t="str">
        <f>IF(Datos!$C$57=0,"",+(Z28)/Datos!$C$57)</f>
        <v/>
      </c>
      <c r="AA42" s="113" t="str">
        <f>IF(Datos!$C$57=0,"",+(AA28)/Datos!$C$57)</f>
        <v/>
      </c>
      <c r="AB42" s="113" t="str">
        <f>IF(Datos!$C$57=0,"",+(AB28)/Datos!$C$57)</f>
        <v/>
      </c>
      <c r="AC42" s="113" t="str">
        <f>IF(Datos!$C$57=0,"",+(AC28)/Datos!$C$57)</f>
        <v/>
      </c>
      <c r="AD42" s="113" t="str">
        <f>IF(Datos!$C$57=0,"",+(AD28)/Datos!$C$57)</f>
        <v/>
      </c>
      <c r="AE42" s="113" t="str">
        <f>IF(Datos!$C$57=0,"",+(AE28)/Datos!$C$57)</f>
        <v/>
      </c>
      <c r="AF42" s="113" t="str">
        <f>IF(Datos!$C$57=0,"",+(AF28)/Datos!$C$57)</f>
        <v/>
      </c>
      <c r="AG42" s="113" t="str">
        <f>IF(Datos!$C$57=0,"",+(AG28)/Datos!$C$57)</f>
        <v/>
      </c>
    </row>
    <row r="43" spans="1:33" s="47" customFormat="1" ht="15" thickBot="1">
      <c r="D43" s="1"/>
    </row>
    <row r="44" spans="1:33" s="47" customFormat="1" ht="15" thickBot="1">
      <c r="B44" s="191" t="s">
        <v>171</v>
      </c>
      <c r="C44" s="113"/>
      <c r="D44" s="113" t="str">
        <f>IF(Datos!$C$57=0,"",+D40/Datos!$C$57)</f>
        <v/>
      </c>
      <c r="E44" s="113" t="str">
        <f>IF(Datos!$C$57=0,"",+E40/Datos!$C$57)</f>
        <v/>
      </c>
      <c r="F44" s="113" t="str">
        <f>IF(Datos!$C$57=0,"",+F40/Datos!$C$57)</f>
        <v/>
      </c>
      <c r="G44" s="113" t="str">
        <f>IF(Datos!$C$57=0,"",+G40/Datos!$C$57)</f>
        <v/>
      </c>
      <c r="H44" s="113" t="str">
        <f>IF(Datos!$C$57=0,"",+H40/Datos!$C$57)</f>
        <v/>
      </c>
      <c r="I44" s="113" t="str">
        <f>IF(Datos!$C$57=0,"",+I40/Datos!$C$57)</f>
        <v/>
      </c>
      <c r="J44" s="113" t="str">
        <f>IF(Datos!$C$57=0,"",+J40/Datos!$C$57)</f>
        <v/>
      </c>
      <c r="K44" s="113" t="str">
        <f>IF(Datos!$C$57=0,"",+K40/Datos!$C$57)</f>
        <v/>
      </c>
      <c r="L44" s="113" t="str">
        <f>IF(Datos!$C$57=0,"",+L40/Datos!$C$57)</f>
        <v/>
      </c>
      <c r="M44" s="113" t="str">
        <f>IF(Datos!$C$57=0,"",+M40/Datos!$C$57)</f>
        <v/>
      </c>
      <c r="N44" s="113" t="str">
        <f>IF(Datos!$C$57=0,"",+N40/Datos!$C$57)</f>
        <v/>
      </c>
      <c r="O44" s="113" t="str">
        <f>IF(Datos!$C$57=0,"",+O40/Datos!$C$57)</f>
        <v/>
      </c>
      <c r="P44" s="113" t="str">
        <f>IF(Datos!$C$57=0,"",+P40/Datos!$C$57)</f>
        <v/>
      </c>
      <c r="Q44" s="113" t="str">
        <f>IF(Datos!$C$57=0,"",+Q40/Datos!$C$57)</f>
        <v/>
      </c>
      <c r="R44" s="113" t="str">
        <f>IF(Datos!$C$57=0,"",+R40/Datos!$C$57)</f>
        <v/>
      </c>
      <c r="S44" s="113" t="str">
        <f>IF(Datos!$C$57=0,"",+S40/Datos!$C$57)</f>
        <v/>
      </c>
      <c r="T44" s="113" t="str">
        <f>IF(Datos!$C$57=0,"",+T40/Datos!$C$57)</f>
        <v/>
      </c>
      <c r="U44" s="113" t="str">
        <f>IF(Datos!$C$57=0,"",+U40/Datos!$C$57)</f>
        <v/>
      </c>
      <c r="V44" s="113" t="str">
        <f>IF(Datos!$C$57=0,"",+V40/Datos!$C$57)</f>
        <v/>
      </c>
      <c r="W44" s="113" t="str">
        <f>IF(Datos!$C$57=0,"",+W40/Datos!$C$57)</f>
        <v/>
      </c>
      <c r="X44" s="113" t="str">
        <f>IF(Datos!$C$57=0,"",+X40/Datos!$C$57)</f>
        <v/>
      </c>
      <c r="Y44" s="113" t="str">
        <f>IF(Datos!$C$57=0,"",+Y40/Datos!$C$57)</f>
        <v/>
      </c>
      <c r="Z44" s="113" t="str">
        <f>IF(Datos!$C$57=0,"",+Z40/Datos!$C$57)</f>
        <v/>
      </c>
      <c r="AA44" s="113" t="str">
        <f>IF(Datos!$C$57=0,"",+AA40/Datos!$C$57)</f>
        <v/>
      </c>
      <c r="AB44" s="113" t="str">
        <f>IF(Datos!$C$57=0,"",+AB40/Datos!$C$57)</f>
        <v/>
      </c>
      <c r="AC44" s="113" t="str">
        <f>IF(Datos!$C$57=0,"",+AC40/Datos!$C$57)</f>
        <v/>
      </c>
      <c r="AD44" s="113" t="str">
        <f>IF(Datos!$C$57=0,"",+AD40/Datos!$C$57)</f>
        <v/>
      </c>
      <c r="AE44" s="113" t="str">
        <f>IF(Datos!$C$57=0,"",+AE40/Datos!$C$57)</f>
        <v/>
      </c>
      <c r="AF44" s="113" t="str">
        <f>IF(Datos!$C$57=0,"",+AF40/Datos!$C$57)</f>
        <v/>
      </c>
      <c r="AG44" s="113" t="str">
        <f>IF(Datos!$C$57=0,"",+AG40/Datos!$C$57)</f>
        <v/>
      </c>
    </row>
    <row r="45" spans="1:33" s="47" customFormat="1" ht="15" thickBot="1">
      <c r="D45" s="1"/>
    </row>
    <row r="46" spans="1:33" s="47" customFormat="1" ht="15" thickBot="1">
      <c r="B46" s="191" t="s">
        <v>191</v>
      </c>
      <c r="C46" s="113"/>
      <c r="D46" s="233" t="str">
        <f>+C62</f>
        <v/>
      </c>
      <c r="E46" s="233" t="str">
        <f>+C69</f>
        <v/>
      </c>
      <c r="F46" s="233" t="str">
        <f>+C76</f>
        <v/>
      </c>
      <c r="G46" s="233" t="str">
        <f>+C83</f>
        <v/>
      </c>
      <c r="H46" s="233" t="str">
        <f>+C90</f>
        <v/>
      </c>
      <c r="I46" s="233" t="str">
        <f>+C97</f>
        <v/>
      </c>
      <c r="J46" s="233" t="str">
        <f>+C104</f>
        <v/>
      </c>
      <c r="K46" s="233" t="str">
        <f>+C111</f>
        <v/>
      </c>
      <c r="L46" s="233" t="str">
        <f>+C118</f>
        <v/>
      </c>
      <c r="M46" s="233" t="str">
        <f>+C125</f>
        <v/>
      </c>
      <c r="N46" s="233" t="str">
        <f>+C132</f>
        <v/>
      </c>
      <c r="O46" s="233" t="str">
        <f>+C139</f>
        <v/>
      </c>
      <c r="P46" s="233" t="str">
        <f>+C146</f>
        <v/>
      </c>
      <c r="Q46" s="233" t="str">
        <f>+C167</f>
        <v/>
      </c>
      <c r="R46" s="233" t="str">
        <f>+C160</f>
        <v/>
      </c>
      <c r="S46" s="233" t="str">
        <f>+C167</f>
        <v/>
      </c>
      <c r="T46" s="233" t="str">
        <f>+C174</f>
        <v/>
      </c>
      <c r="U46" s="233" t="str">
        <f>+C181</f>
        <v/>
      </c>
      <c r="V46" s="233" t="str">
        <f>+C188</f>
        <v/>
      </c>
      <c r="W46" s="233" t="str">
        <f>+C195</f>
        <v/>
      </c>
      <c r="X46" s="233" t="str">
        <f>+C202</f>
        <v/>
      </c>
      <c r="Y46" s="233" t="str">
        <f>+C209</f>
        <v/>
      </c>
      <c r="Z46" s="233" t="str">
        <f>+C216</f>
        <v/>
      </c>
      <c r="AA46" s="233" t="str">
        <f>+C223</f>
        <v/>
      </c>
      <c r="AB46" s="233" t="str">
        <f>+C230</f>
        <v/>
      </c>
      <c r="AC46" s="233" t="str">
        <f>+C237</f>
        <v/>
      </c>
      <c r="AD46" s="233" t="str">
        <f>+C244</f>
        <v/>
      </c>
      <c r="AE46" s="233" t="str">
        <f>+C251</f>
        <v/>
      </c>
      <c r="AF46" s="233" t="str">
        <f>+C258</f>
        <v/>
      </c>
      <c r="AG46" s="233" t="str">
        <f>+C265</f>
        <v/>
      </c>
    </row>
    <row r="48" spans="1:33" s="47" customFormat="1">
      <c r="B48" s="143" t="s">
        <v>155</v>
      </c>
      <c r="C48" s="145">
        <f>+D48/12</f>
        <v>0</v>
      </c>
      <c r="D48" s="145">
        <f>IF(D4&gt;Datos!$C$31,0,-'Cuadro Amortización'!$F28)</f>
        <v>0</v>
      </c>
      <c r="E48" s="145">
        <f>IF(E4&gt;Datos!$C$31,0,-'Cuadro Amortización'!$F29)</f>
        <v>0</v>
      </c>
      <c r="F48" s="145">
        <f>IF(F4&gt;Datos!$C$31,0,-'Cuadro Amortización'!$F30)</f>
        <v>0</v>
      </c>
      <c r="G48" s="145">
        <f>IF(G4&gt;Datos!$C$31,0,-'Cuadro Amortización'!$F31)</f>
        <v>0</v>
      </c>
      <c r="H48" s="145">
        <f>IF(H4&gt;Datos!$C$31,0,-'Cuadro Amortización'!$F32)</f>
        <v>0</v>
      </c>
      <c r="I48" s="145">
        <f>IF(I4&gt;Datos!$C$31,0,-'Cuadro Amortización'!$F33)</f>
        <v>0</v>
      </c>
      <c r="J48" s="145">
        <f>IF(J4&gt;Datos!$C$31,0,-'Cuadro Amortización'!$F34)</f>
        <v>0</v>
      </c>
      <c r="K48" s="145">
        <f>IF(K4&gt;Datos!$C$31,0,-'Cuadro Amortización'!$F35)</f>
        <v>0</v>
      </c>
      <c r="L48" s="145">
        <f>IF(L4&gt;Datos!$C$31,0,-'Cuadro Amortización'!$F36)</f>
        <v>0</v>
      </c>
      <c r="M48" s="145">
        <f>IF(M4&gt;Datos!$C$31,0,-'Cuadro Amortización'!$F37)</f>
        <v>0</v>
      </c>
      <c r="N48" s="145">
        <f>IF(N4&gt;Datos!$C$31,0,-'Cuadro Amortización'!$F38)</f>
        <v>0</v>
      </c>
      <c r="O48" s="145">
        <f>IF(O4&gt;Datos!$C$31,0,-'Cuadro Amortización'!$F39)</f>
        <v>0</v>
      </c>
      <c r="P48" s="145">
        <f>IF(P4&gt;Datos!$C$31,0,-'Cuadro Amortización'!$F40)</f>
        <v>0</v>
      </c>
      <c r="Q48" s="145">
        <f>IF(Q4&gt;Datos!$C$31,0,-'Cuadro Amortización'!$F41)</f>
        <v>0</v>
      </c>
      <c r="R48" s="145">
        <f>IF(R4&gt;Datos!$C$31,0,-'Cuadro Amortización'!$F42)</f>
        <v>0</v>
      </c>
      <c r="S48" s="145">
        <f>IF(S4&gt;Datos!$C$31,0,-'Cuadro Amortización'!$F43)</f>
        <v>0</v>
      </c>
      <c r="T48" s="145">
        <f>IF(T4&gt;Datos!$C$31,0,-'Cuadro Amortización'!$F44)</f>
        <v>0</v>
      </c>
      <c r="U48" s="145">
        <f>IF(U4&gt;Datos!$C$31,0,-'Cuadro Amortización'!$F45)</f>
        <v>0</v>
      </c>
      <c r="V48" s="145">
        <f>IF(V4&gt;Datos!$C$31,0,-'Cuadro Amortización'!$F46)</f>
        <v>0</v>
      </c>
      <c r="W48" s="145">
        <f>IF(W4&gt;Datos!$C$31,0,-'Cuadro Amortización'!$F47)</f>
        <v>0</v>
      </c>
      <c r="X48" s="145">
        <f>IF(X4&gt;Datos!$C$31,0,-'Cuadro Amortización'!$F48)</f>
        <v>0</v>
      </c>
      <c r="Y48" s="145">
        <f>IF(Y4&gt;Datos!$C$31,0,-'Cuadro Amortización'!$F49)</f>
        <v>0</v>
      </c>
      <c r="Z48" s="145">
        <f>IF(Z4&gt;Datos!$C$31,0,-'Cuadro Amortización'!$F50)</f>
        <v>0</v>
      </c>
      <c r="AA48" s="145">
        <f>IF(AA4&gt;Datos!$C$31,0,-'Cuadro Amortización'!$F51)</f>
        <v>0</v>
      </c>
      <c r="AB48" s="145">
        <f>IF(AB4&gt;Datos!$C$31,0,-'Cuadro Amortización'!$F52)</f>
        <v>0</v>
      </c>
      <c r="AC48" s="145">
        <f>IF(AC4&gt;Datos!$C$31,0,-'Cuadro Amortización'!$F53)</f>
        <v>0</v>
      </c>
      <c r="AD48" s="145">
        <f>IF(AD4&gt;Datos!$C$31,0,-'Cuadro Amortización'!$F54)</f>
        <v>0</v>
      </c>
      <c r="AE48" s="145">
        <f>IF(AE4&gt;Datos!$C$31,0,-'Cuadro Amortización'!$F55)</f>
        <v>0</v>
      </c>
      <c r="AF48" s="145">
        <f>IF(AF4&gt;Datos!$C$31,0,-'Cuadro Amortización'!$F56)</f>
        <v>0</v>
      </c>
      <c r="AG48" s="145">
        <f>IF(AG4&gt;Datos!$C$31,0,-'Cuadro Amortización'!$F57)</f>
        <v>0</v>
      </c>
    </row>
    <row r="49" spans="1:33">
      <c r="B49" s="143" t="s">
        <v>163</v>
      </c>
      <c r="C49" s="145">
        <f>+D49/12</f>
        <v>0</v>
      </c>
      <c r="D49" s="145">
        <f>IF(D4&gt;Datos!$C$31,0,-'Cuadro Amortización'!$E28)</f>
        <v>0</v>
      </c>
      <c r="E49" s="145">
        <f>IF(E4&gt;Datos!$C$31,0,-'Cuadro Amortización'!$E29)</f>
        <v>0</v>
      </c>
      <c r="F49" s="145">
        <f>IF(F4&gt;Datos!$C$31,0,-'Cuadro Amortización'!$E30)</f>
        <v>0</v>
      </c>
      <c r="G49" s="145">
        <f>IF(G4&gt;Datos!$C$31,0,-'Cuadro Amortización'!$E31)</f>
        <v>0</v>
      </c>
      <c r="H49" s="145">
        <f>IF(H4&gt;Datos!$C$31,0,-'Cuadro Amortización'!$E32)</f>
        <v>0</v>
      </c>
      <c r="I49" s="145">
        <f>IF(I4&gt;Datos!$C$31,0,-'Cuadro Amortización'!$E33)</f>
        <v>0</v>
      </c>
      <c r="J49" s="145">
        <f>IF(J4&gt;Datos!$C$31,0,-'Cuadro Amortización'!$E34)</f>
        <v>0</v>
      </c>
      <c r="K49" s="145">
        <f>IF(K4&gt;Datos!$C$31,0,-'Cuadro Amortización'!$E35)</f>
        <v>0</v>
      </c>
      <c r="L49" s="145">
        <f>IF(L4&gt;Datos!$C$31,0,-'Cuadro Amortización'!$E36)</f>
        <v>0</v>
      </c>
      <c r="M49" s="145">
        <f>IF(M4&gt;Datos!$C$31,0,-'Cuadro Amortización'!$E37)</f>
        <v>0</v>
      </c>
      <c r="N49" s="145">
        <f>IF(N4&gt;Datos!$C$31,0,-'Cuadro Amortización'!$E38)</f>
        <v>0</v>
      </c>
      <c r="O49" s="145">
        <f>IF(O4&gt;Datos!$C$31,0,-'Cuadro Amortización'!$E39)</f>
        <v>0</v>
      </c>
      <c r="P49" s="145">
        <f>IF(P4&gt;Datos!$C$31,0,-'Cuadro Amortización'!$E40)</f>
        <v>0</v>
      </c>
      <c r="Q49" s="145">
        <f>IF(Q4&gt;Datos!$C$31,0,-'Cuadro Amortización'!$E41)</f>
        <v>0</v>
      </c>
      <c r="R49" s="145">
        <f>IF(R4&gt;Datos!$C$31,0,-'Cuadro Amortización'!$E42)</f>
        <v>0</v>
      </c>
      <c r="S49" s="145">
        <f>IF(S4&gt;Datos!$C$31,0,-'Cuadro Amortización'!$E43)</f>
        <v>0</v>
      </c>
      <c r="T49" s="145">
        <f>IF(T4&gt;Datos!$C$31,0,-'Cuadro Amortización'!$E44)</f>
        <v>0</v>
      </c>
      <c r="U49" s="145">
        <f>IF(U4&gt;Datos!$C$31,0,-'Cuadro Amortización'!$E45)</f>
        <v>0</v>
      </c>
      <c r="V49" s="145">
        <f>IF(V4&gt;Datos!$C$31,0,-'Cuadro Amortización'!$E46)</f>
        <v>0</v>
      </c>
      <c r="W49" s="145">
        <f>IF(W4&gt;Datos!$C$31,0,-'Cuadro Amortización'!$E47)</f>
        <v>0</v>
      </c>
      <c r="X49" s="145">
        <f>IF(X4&gt;Datos!$C$31,0,-'Cuadro Amortización'!$E48)</f>
        <v>0</v>
      </c>
      <c r="Y49" s="145">
        <f>IF(Y4&gt;Datos!$C$31,0,-'Cuadro Amortización'!$E49)</f>
        <v>0</v>
      </c>
      <c r="Z49" s="145">
        <f>IF(Z4&gt;Datos!$C$31,0,-'Cuadro Amortización'!$E50)</f>
        <v>0</v>
      </c>
      <c r="AA49" s="145">
        <f>IF(AA4&gt;Datos!$C$31,0,-'Cuadro Amortización'!$E51)</f>
        <v>0</v>
      </c>
      <c r="AB49" s="145">
        <f>IF(AB4&gt;Datos!$C$31,0,-'Cuadro Amortización'!$E52)</f>
        <v>0</v>
      </c>
      <c r="AC49" s="145">
        <f>IF(AC4&gt;Datos!$C$31,0,-'Cuadro Amortización'!$E53)</f>
        <v>0</v>
      </c>
      <c r="AD49" s="145">
        <f>IF(AD4&gt;Datos!$C$31,0,-'Cuadro Amortización'!$E54)</f>
        <v>0</v>
      </c>
      <c r="AE49" s="145">
        <f>IF(AE4&gt;Datos!$C$31,0,-'Cuadro Amortización'!$E55)</f>
        <v>0</v>
      </c>
      <c r="AF49" s="145">
        <f>IF(AF4&gt;Datos!$C$31,0,-'Cuadro Amortización'!$E56)</f>
        <v>0</v>
      </c>
      <c r="AG49" s="145">
        <f>IF(AG4&gt;Datos!$C$31,0,-'Cuadro Amortización'!$E57)</f>
        <v>0</v>
      </c>
    </row>
    <row r="50" spans="1:33">
      <c r="B50" s="142" t="s">
        <v>149</v>
      </c>
      <c r="C50" s="224">
        <f>+C49+C48</f>
        <v>0</v>
      </c>
      <c r="D50" s="224">
        <f t="shared" ref="D50:AG50" si="31">+D49+D48</f>
        <v>0</v>
      </c>
      <c r="E50" s="224">
        <f t="shared" si="31"/>
        <v>0</v>
      </c>
      <c r="F50" s="224">
        <f t="shared" si="31"/>
        <v>0</v>
      </c>
      <c r="G50" s="224">
        <f t="shared" si="31"/>
        <v>0</v>
      </c>
      <c r="H50" s="224">
        <f t="shared" si="31"/>
        <v>0</v>
      </c>
      <c r="I50" s="224">
        <f t="shared" si="31"/>
        <v>0</v>
      </c>
      <c r="J50" s="224">
        <f t="shared" si="31"/>
        <v>0</v>
      </c>
      <c r="K50" s="224">
        <f t="shared" si="31"/>
        <v>0</v>
      </c>
      <c r="L50" s="224">
        <f t="shared" si="31"/>
        <v>0</v>
      </c>
      <c r="M50" s="224">
        <f t="shared" si="31"/>
        <v>0</v>
      </c>
      <c r="N50" s="224">
        <f t="shared" si="31"/>
        <v>0</v>
      </c>
      <c r="O50" s="224">
        <f t="shared" si="31"/>
        <v>0</v>
      </c>
      <c r="P50" s="224">
        <f t="shared" si="31"/>
        <v>0</v>
      </c>
      <c r="Q50" s="224">
        <f t="shared" si="31"/>
        <v>0</v>
      </c>
      <c r="R50" s="224">
        <f t="shared" si="31"/>
        <v>0</v>
      </c>
      <c r="S50" s="224">
        <f t="shared" si="31"/>
        <v>0</v>
      </c>
      <c r="T50" s="224">
        <f t="shared" si="31"/>
        <v>0</v>
      </c>
      <c r="U50" s="224">
        <f t="shared" si="31"/>
        <v>0</v>
      </c>
      <c r="V50" s="224">
        <f t="shared" si="31"/>
        <v>0</v>
      </c>
      <c r="W50" s="224">
        <f t="shared" si="31"/>
        <v>0</v>
      </c>
      <c r="X50" s="224">
        <f t="shared" si="31"/>
        <v>0</v>
      </c>
      <c r="Y50" s="224">
        <f t="shared" si="31"/>
        <v>0</v>
      </c>
      <c r="Z50" s="224">
        <f t="shared" si="31"/>
        <v>0</v>
      </c>
      <c r="AA50" s="224">
        <f t="shared" si="31"/>
        <v>0</v>
      </c>
      <c r="AB50" s="224">
        <f t="shared" si="31"/>
        <v>0</v>
      </c>
      <c r="AC50" s="224">
        <f t="shared" si="31"/>
        <v>0</v>
      </c>
      <c r="AD50" s="224">
        <f t="shared" si="31"/>
        <v>0</v>
      </c>
      <c r="AE50" s="224">
        <f t="shared" si="31"/>
        <v>0</v>
      </c>
      <c r="AF50" s="224">
        <f t="shared" si="31"/>
        <v>0</v>
      </c>
      <c r="AG50" s="224">
        <f t="shared" si="31"/>
        <v>0</v>
      </c>
    </row>
    <row r="52" spans="1:33" s="47" customFormat="1">
      <c r="B52" s="143" t="s">
        <v>81</v>
      </c>
      <c r="C52" s="145">
        <f>+((Datos!C24)*Datos!F26)/12</f>
        <v>0</v>
      </c>
      <c r="D52" s="145">
        <f>+Datos!C24*Datos!F26</f>
        <v>0</v>
      </c>
      <c r="E52" s="145">
        <f>IF(E4="","",(+D52*(1+Datos!$F$26)))</f>
        <v>0</v>
      </c>
      <c r="F52" s="145">
        <f>IF(F4="","",(+E52*(1+Datos!$F$26)))</f>
        <v>0</v>
      </c>
      <c r="G52" s="145">
        <f>IF(G4="","",(+F52*(1+Datos!$F$26)))</f>
        <v>0</v>
      </c>
      <c r="H52" s="145">
        <f>IF(H4="","",(+G52*(1+Datos!$F$26)))</f>
        <v>0</v>
      </c>
      <c r="I52" s="145">
        <f>IF(I4="","",(+H52*(1+Datos!$F$26)))</f>
        <v>0</v>
      </c>
      <c r="J52" s="145">
        <f>IF(J4="","",(+I52*(1+Datos!$F$26)))</f>
        <v>0</v>
      </c>
      <c r="K52" s="145">
        <f>IF(K4="","",(+J52*(1+Datos!$F$26)))</f>
        <v>0</v>
      </c>
      <c r="L52" s="145">
        <f>IF(L4="","",(+K52*(1+Datos!$F$26)))</f>
        <v>0</v>
      </c>
      <c r="M52" s="145">
        <f>IF(M4="","",(+L52*(1+Datos!$F$26)))</f>
        <v>0</v>
      </c>
      <c r="N52" s="145">
        <f>IF(N4="","",(+M52*(1+Datos!$F$26)))</f>
        <v>0</v>
      </c>
      <c r="O52" s="145">
        <f>IF(O4="","",(+N52*(1+Datos!$F$26)))</f>
        <v>0</v>
      </c>
      <c r="P52" s="145">
        <f>IF(P4="","",(+O52*(1+Datos!$F$26)))</f>
        <v>0</v>
      </c>
      <c r="Q52" s="145">
        <f>IF(Q4="","",(+P52*(1+Datos!$F$26)))</f>
        <v>0</v>
      </c>
      <c r="R52" s="145">
        <f>IF(R4="","",(+Q52*(1+Datos!$F$26)))</f>
        <v>0</v>
      </c>
      <c r="S52" s="145">
        <f>IF(S4="","",(+R52*(1+Datos!$F$26)))</f>
        <v>0</v>
      </c>
      <c r="T52" s="145">
        <f>IF(T4="","",(+S52*(1+Datos!$F$26)))</f>
        <v>0</v>
      </c>
      <c r="U52" s="145">
        <f>IF(U4="","",(+T52*(1+Datos!$F$26)))</f>
        <v>0</v>
      </c>
      <c r="V52" s="145">
        <f>IF(V4="","",(+U52*(1+Datos!$F$26)))</f>
        <v>0</v>
      </c>
      <c r="W52" s="145">
        <f>IF(W4="","",(+V52*(1+Datos!$F$26)))</f>
        <v>0</v>
      </c>
      <c r="X52" s="145">
        <f>IF(X4="","",(+W52*(1+Datos!$F$26)))</f>
        <v>0</v>
      </c>
      <c r="Y52" s="145">
        <f>IF(Y4="","",(+X52*(1+Datos!$F$26)))</f>
        <v>0</v>
      </c>
      <c r="Z52" s="145">
        <f>IF(Z4="","",(+Y52*(1+Datos!$F$26)))</f>
        <v>0</v>
      </c>
      <c r="AA52" s="145">
        <f>IF(AA4="","",(+Z52*(1+Datos!$F$26)))</f>
        <v>0</v>
      </c>
      <c r="AB52" s="145">
        <f>IF(AB4="","",(+AA52*(1+Datos!$F$26)))</f>
        <v>0</v>
      </c>
      <c r="AC52" s="145">
        <f>IF(AC4="","",(+AB52*(1+Datos!$F$26)))</f>
        <v>0</v>
      </c>
      <c r="AD52" s="145">
        <f>IF(AD4="","",(+AC52*(1+Datos!$F$26)))</f>
        <v>0</v>
      </c>
      <c r="AE52" s="145">
        <f>IF(AE4="","",(+AD52*(1+Datos!$F$26)))</f>
        <v>0</v>
      </c>
      <c r="AF52" s="145">
        <f>IF(AF4="","",(+AE52*(1+Datos!$F$26)))</f>
        <v>0</v>
      </c>
      <c r="AG52" s="145">
        <f>IF(AG4="","",(+AF52*(1+Datos!$F$26)))</f>
        <v>0</v>
      </c>
    </row>
    <row r="53" spans="1:33" s="47" customFormat="1">
      <c r="B53" s="142"/>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row>
    <row r="54" spans="1:33" s="47" customFormat="1" ht="24">
      <c r="B54" s="123" t="s">
        <v>198</v>
      </c>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row>
    <row r="55" spans="1:33" s="3" customFormat="1" ht="16">
      <c r="B55" s="84"/>
      <c r="C55" s="147">
        <v>0</v>
      </c>
      <c r="D55" s="147">
        <v>1</v>
      </c>
      <c r="E55" s="147">
        <v>2</v>
      </c>
      <c r="F55" s="147">
        <v>3</v>
      </c>
      <c r="G55" s="147">
        <v>4</v>
      </c>
      <c r="H55" s="147">
        <v>5</v>
      </c>
      <c r="I55" s="147">
        <v>6</v>
      </c>
      <c r="J55" s="147">
        <v>7</v>
      </c>
      <c r="K55" s="147">
        <v>8</v>
      </c>
      <c r="L55" s="147">
        <v>9</v>
      </c>
      <c r="M55" s="147">
        <v>10</v>
      </c>
      <c r="N55" s="147">
        <v>11</v>
      </c>
      <c r="O55" s="147">
        <v>12</v>
      </c>
      <c r="P55" s="147">
        <v>13</v>
      </c>
      <c r="Q55" s="147">
        <v>14</v>
      </c>
      <c r="R55" s="147">
        <v>15</v>
      </c>
      <c r="S55" s="147">
        <v>16</v>
      </c>
      <c r="T55" s="147">
        <v>17</v>
      </c>
      <c r="U55" s="147">
        <v>18</v>
      </c>
      <c r="V55" s="147">
        <v>19</v>
      </c>
      <c r="W55" s="147">
        <v>20</v>
      </c>
      <c r="X55" s="147">
        <v>21</v>
      </c>
      <c r="Y55" s="147">
        <v>22</v>
      </c>
      <c r="Z55" s="147">
        <v>23</v>
      </c>
      <c r="AA55" s="147">
        <v>24</v>
      </c>
      <c r="AB55" s="147">
        <v>25</v>
      </c>
      <c r="AC55" s="147">
        <v>26</v>
      </c>
      <c r="AD55" s="147">
        <v>27</v>
      </c>
      <c r="AE55" s="147">
        <v>28</v>
      </c>
      <c r="AF55" s="147">
        <v>29</v>
      </c>
      <c r="AG55" s="147">
        <v>30</v>
      </c>
    </row>
    <row r="56" spans="1:33" s="47" customFormat="1">
      <c r="A56" s="292">
        <v>1</v>
      </c>
      <c r="B56" s="228" t="s">
        <v>192</v>
      </c>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row>
    <row r="57" spans="1:33" s="47" customFormat="1">
      <c r="A57" s="292"/>
      <c r="B57" s="227" t="s">
        <v>193</v>
      </c>
      <c r="C57" s="1">
        <f>-Datos!C57</f>
        <v>0</v>
      </c>
      <c r="E57" s="1"/>
    </row>
    <row r="58" spans="1:33" s="47" customFormat="1">
      <c r="A58" s="292"/>
      <c r="B58" s="227" t="s">
        <v>194</v>
      </c>
      <c r="C58" s="144"/>
      <c r="D58" s="1">
        <f t="shared" ref="D58:AG58" si="32">+D28</f>
        <v>0</v>
      </c>
      <c r="E58" s="1">
        <f t="shared" si="32"/>
        <v>0</v>
      </c>
      <c r="F58" s="1">
        <f t="shared" si="32"/>
        <v>0</v>
      </c>
      <c r="G58" s="1">
        <f t="shared" si="32"/>
        <v>0</v>
      </c>
      <c r="H58" s="1">
        <f t="shared" si="32"/>
        <v>0</v>
      </c>
      <c r="I58" s="1">
        <f t="shared" si="32"/>
        <v>0</v>
      </c>
      <c r="J58" s="1">
        <f t="shared" si="32"/>
        <v>0</v>
      </c>
      <c r="K58" s="1">
        <f t="shared" si="32"/>
        <v>0</v>
      </c>
      <c r="L58" s="1">
        <f t="shared" si="32"/>
        <v>0</v>
      </c>
      <c r="M58" s="1">
        <f t="shared" si="32"/>
        <v>0</v>
      </c>
      <c r="N58" s="1">
        <f t="shared" si="32"/>
        <v>0</v>
      </c>
      <c r="O58" s="1">
        <f t="shared" si="32"/>
        <v>0</v>
      </c>
      <c r="P58" s="1">
        <f t="shared" si="32"/>
        <v>0</v>
      </c>
      <c r="Q58" s="1">
        <f t="shared" si="32"/>
        <v>0</v>
      </c>
      <c r="R58" s="1">
        <f t="shared" si="32"/>
        <v>0</v>
      </c>
      <c r="S58" s="1">
        <f t="shared" si="32"/>
        <v>0</v>
      </c>
      <c r="T58" s="1">
        <f t="shared" si="32"/>
        <v>0</v>
      </c>
      <c r="U58" s="1">
        <f t="shared" si="32"/>
        <v>0</v>
      </c>
      <c r="V58" s="1">
        <f t="shared" si="32"/>
        <v>0</v>
      </c>
      <c r="W58" s="1">
        <f t="shared" si="32"/>
        <v>0</v>
      </c>
      <c r="X58" s="1">
        <f t="shared" si="32"/>
        <v>0</v>
      </c>
      <c r="Y58" s="1">
        <f t="shared" si="32"/>
        <v>0</v>
      </c>
      <c r="Z58" s="1">
        <f t="shared" si="32"/>
        <v>0</v>
      </c>
      <c r="AA58" s="1">
        <f t="shared" si="32"/>
        <v>0</v>
      </c>
      <c r="AB58" s="1">
        <f t="shared" si="32"/>
        <v>0</v>
      </c>
      <c r="AC58" s="1">
        <f t="shared" si="32"/>
        <v>0</v>
      </c>
      <c r="AD58" s="1">
        <f t="shared" si="32"/>
        <v>0</v>
      </c>
      <c r="AE58" s="1">
        <f t="shared" si="32"/>
        <v>0</v>
      </c>
      <c r="AF58" s="1">
        <f t="shared" si="32"/>
        <v>0</v>
      </c>
      <c r="AG58" s="1">
        <f t="shared" si="32"/>
        <v>0</v>
      </c>
    </row>
    <row r="59" spans="1:33">
      <c r="A59" s="292"/>
      <c r="B59" s="227" t="s">
        <v>195</v>
      </c>
      <c r="D59" s="1">
        <f>+D36</f>
        <v>0</v>
      </c>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row>
    <row r="60" spans="1:33">
      <c r="A60" s="292"/>
      <c r="B60" s="227" t="s">
        <v>196</v>
      </c>
      <c r="D60" s="1">
        <f>+D37</f>
        <v>0</v>
      </c>
      <c r="E60" s="1"/>
    </row>
    <row r="61" spans="1:33" s="230" customFormat="1">
      <c r="A61" s="292"/>
      <c r="B61" s="230" t="s">
        <v>197</v>
      </c>
      <c r="C61" s="232">
        <f>SUM(C57:C60)</f>
        <v>0</v>
      </c>
      <c r="D61" s="232">
        <f>SUM(D57:D60)</f>
        <v>0</v>
      </c>
      <c r="E61" s="232">
        <f t="shared" ref="E61:AG61" si="33">SUM(E57:E60)</f>
        <v>0</v>
      </c>
      <c r="F61" s="232">
        <f t="shared" si="33"/>
        <v>0</v>
      </c>
      <c r="G61" s="232">
        <f t="shared" si="33"/>
        <v>0</v>
      </c>
      <c r="H61" s="232">
        <f t="shared" si="33"/>
        <v>0</v>
      </c>
      <c r="I61" s="232">
        <f t="shared" si="33"/>
        <v>0</v>
      </c>
      <c r="J61" s="232">
        <f t="shared" si="33"/>
        <v>0</v>
      </c>
      <c r="K61" s="232">
        <f t="shared" si="33"/>
        <v>0</v>
      </c>
      <c r="L61" s="232">
        <f t="shared" si="33"/>
        <v>0</v>
      </c>
      <c r="M61" s="232">
        <f t="shared" si="33"/>
        <v>0</v>
      </c>
      <c r="N61" s="232">
        <f t="shared" si="33"/>
        <v>0</v>
      </c>
      <c r="O61" s="232">
        <f t="shared" si="33"/>
        <v>0</v>
      </c>
      <c r="P61" s="232">
        <f t="shared" si="33"/>
        <v>0</v>
      </c>
      <c r="Q61" s="232">
        <f t="shared" si="33"/>
        <v>0</v>
      </c>
      <c r="R61" s="232">
        <f t="shared" si="33"/>
        <v>0</v>
      </c>
      <c r="S61" s="232">
        <f t="shared" si="33"/>
        <v>0</v>
      </c>
      <c r="T61" s="232">
        <f t="shared" si="33"/>
        <v>0</v>
      </c>
      <c r="U61" s="232">
        <f t="shared" si="33"/>
        <v>0</v>
      </c>
      <c r="V61" s="232">
        <f t="shared" si="33"/>
        <v>0</v>
      </c>
      <c r="W61" s="232">
        <f t="shared" si="33"/>
        <v>0</v>
      </c>
      <c r="X61" s="232">
        <f t="shared" si="33"/>
        <v>0</v>
      </c>
      <c r="Y61" s="232">
        <f t="shared" si="33"/>
        <v>0</v>
      </c>
      <c r="Z61" s="232">
        <f t="shared" si="33"/>
        <v>0</v>
      </c>
      <c r="AA61" s="232">
        <f t="shared" si="33"/>
        <v>0</v>
      </c>
      <c r="AB61" s="232">
        <f t="shared" si="33"/>
        <v>0</v>
      </c>
      <c r="AC61" s="232">
        <f t="shared" si="33"/>
        <v>0</v>
      </c>
      <c r="AD61" s="232">
        <f t="shared" si="33"/>
        <v>0</v>
      </c>
      <c r="AE61" s="232">
        <f t="shared" si="33"/>
        <v>0</v>
      </c>
      <c r="AF61" s="232">
        <f t="shared" si="33"/>
        <v>0</v>
      </c>
      <c r="AG61" s="232">
        <f t="shared" si="33"/>
        <v>0</v>
      </c>
    </row>
    <row r="62" spans="1:33" s="230" customFormat="1">
      <c r="A62" s="292"/>
      <c r="B62" s="234" t="s">
        <v>191</v>
      </c>
      <c r="C62" s="235" t="str">
        <f>IF(Datos!$C$57=0,"",IRR(C61:D61))</f>
        <v/>
      </c>
      <c r="D62" s="232"/>
    </row>
    <row r="63" spans="1:33">
      <c r="A63" s="292">
        <v>2</v>
      </c>
      <c r="B63" s="228" t="s">
        <v>192</v>
      </c>
      <c r="C63" s="47"/>
      <c r="E63" s="1"/>
      <c r="F63" s="47"/>
      <c r="G63" s="47"/>
      <c r="H63" s="47"/>
      <c r="I63" s="47"/>
      <c r="J63" s="47"/>
      <c r="K63" s="47"/>
      <c r="L63" s="47"/>
      <c r="M63" s="47"/>
      <c r="N63" s="47"/>
      <c r="O63" s="47"/>
      <c r="P63" s="47"/>
      <c r="Q63" s="47"/>
      <c r="R63" s="47"/>
      <c r="S63" s="47"/>
      <c r="T63" s="47"/>
      <c r="U63" s="223"/>
      <c r="V63" s="47"/>
      <c r="W63" s="47"/>
      <c r="X63" s="47"/>
      <c r="Y63" s="47"/>
      <c r="Z63" s="47"/>
      <c r="AA63" s="47"/>
      <c r="AB63" s="47"/>
      <c r="AC63" s="47"/>
      <c r="AD63" s="47"/>
      <c r="AE63" s="47"/>
      <c r="AF63" s="47"/>
      <c r="AG63" s="47"/>
    </row>
    <row r="64" spans="1:33">
      <c r="A64" s="292"/>
      <c r="B64" s="227" t="s">
        <v>193</v>
      </c>
      <c r="C64" s="1">
        <f>+C57</f>
        <v>0</v>
      </c>
    </row>
    <row r="65" spans="1:33">
      <c r="A65" s="292"/>
      <c r="B65" s="227" t="s">
        <v>194</v>
      </c>
      <c r="C65" s="47"/>
      <c r="D65" s="1">
        <f>+D58</f>
        <v>0</v>
      </c>
      <c r="E65" s="1">
        <f t="shared" ref="E65:AG65" si="34">+E58</f>
        <v>0</v>
      </c>
      <c r="F65" s="1">
        <f t="shared" si="34"/>
        <v>0</v>
      </c>
      <c r="G65" s="1">
        <f t="shared" si="34"/>
        <v>0</v>
      </c>
      <c r="H65" s="1">
        <f t="shared" si="34"/>
        <v>0</v>
      </c>
      <c r="I65" s="1">
        <f t="shared" si="34"/>
        <v>0</v>
      </c>
      <c r="J65" s="1">
        <f t="shared" si="34"/>
        <v>0</v>
      </c>
      <c r="K65" s="1">
        <f t="shared" si="34"/>
        <v>0</v>
      </c>
      <c r="L65" s="1">
        <f t="shared" si="34"/>
        <v>0</v>
      </c>
      <c r="M65" s="1">
        <f t="shared" si="34"/>
        <v>0</v>
      </c>
      <c r="N65" s="1">
        <f t="shared" si="34"/>
        <v>0</v>
      </c>
      <c r="O65" s="1">
        <f t="shared" si="34"/>
        <v>0</v>
      </c>
      <c r="P65" s="1">
        <f t="shared" si="34"/>
        <v>0</v>
      </c>
      <c r="Q65" s="1">
        <f t="shared" si="34"/>
        <v>0</v>
      </c>
      <c r="R65" s="1">
        <f t="shared" si="34"/>
        <v>0</v>
      </c>
      <c r="S65" s="1">
        <f t="shared" si="34"/>
        <v>0</v>
      </c>
      <c r="T65" s="1">
        <f t="shared" si="34"/>
        <v>0</v>
      </c>
      <c r="U65" s="1">
        <f t="shared" si="34"/>
        <v>0</v>
      </c>
      <c r="V65" s="1">
        <f t="shared" si="34"/>
        <v>0</v>
      </c>
      <c r="W65" s="1">
        <f t="shared" si="34"/>
        <v>0</v>
      </c>
      <c r="X65" s="1">
        <f t="shared" si="34"/>
        <v>0</v>
      </c>
      <c r="Y65" s="1">
        <f t="shared" si="34"/>
        <v>0</v>
      </c>
      <c r="Z65" s="1">
        <f t="shared" si="34"/>
        <v>0</v>
      </c>
      <c r="AA65" s="1">
        <f t="shared" si="34"/>
        <v>0</v>
      </c>
      <c r="AB65" s="1">
        <f t="shared" si="34"/>
        <v>0</v>
      </c>
      <c r="AC65" s="1">
        <f t="shared" si="34"/>
        <v>0</v>
      </c>
      <c r="AD65" s="1">
        <f t="shared" si="34"/>
        <v>0</v>
      </c>
      <c r="AE65" s="1">
        <f t="shared" si="34"/>
        <v>0</v>
      </c>
      <c r="AF65" s="1">
        <f t="shared" si="34"/>
        <v>0</v>
      </c>
      <c r="AG65" s="1">
        <f t="shared" si="34"/>
        <v>0</v>
      </c>
    </row>
    <row r="66" spans="1:33">
      <c r="A66" s="292"/>
      <c r="B66" s="227" t="s">
        <v>195</v>
      </c>
      <c r="C66" s="47"/>
      <c r="E66" s="1">
        <f>+E33</f>
        <v>0</v>
      </c>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row>
    <row r="67" spans="1:33" ht="15" customHeight="1">
      <c r="A67" s="292"/>
      <c r="B67" s="227" t="s">
        <v>196</v>
      </c>
      <c r="C67" s="47"/>
      <c r="E67" s="1">
        <f>+E37</f>
        <v>0</v>
      </c>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row>
    <row r="68" spans="1:33" s="230" customFormat="1">
      <c r="A68" s="292"/>
      <c r="B68" s="230" t="s">
        <v>197</v>
      </c>
      <c r="C68" s="232">
        <f>SUM(C64:C67)</f>
        <v>0</v>
      </c>
      <c r="D68" s="232">
        <f>SUM(D64:D67)</f>
        <v>0</v>
      </c>
      <c r="E68" s="232">
        <f>SUM(E65:E67)</f>
        <v>0</v>
      </c>
      <c r="F68" s="232">
        <f t="shared" ref="F68:AG68" si="35">SUM(F65:F67)</f>
        <v>0</v>
      </c>
      <c r="G68" s="232">
        <f t="shared" si="35"/>
        <v>0</v>
      </c>
      <c r="H68" s="232">
        <f t="shared" si="35"/>
        <v>0</v>
      </c>
      <c r="I68" s="232">
        <f t="shared" si="35"/>
        <v>0</v>
      </c>
      <c r="J68" s="232">
        <f t="shared" si="35"/>
        <v>0</v>
      </c>
      <c r="K68" s="232">
        <f t="shared" si="35"/>
        <v>0</v>
      </c>
      <c r="L68" s="232">
        <f t="shared" si="35"/>
        <v>0</v>
      </c>
      <c r="M68" s="232">
        <f t="shared" si="35"/>
        <v>0</v>
      </c>
      <c r="N68" s="232">
        <f t="shared" si="35"/>
        <v>0</v>
      </c>
      <c r="O68" s="232">
        <f t="shared" si="35"/>
        <v>0</v>
      </c>
      <c r="P68" s="232">
        <f t="shared" si="35"/>
        <v>0</v>
      </c>
      <c r="Q68" s="232">
        <f t="shared" si="35"/>
        <v>0</v>
      </c>
      <c r="R68" s="232">
        <f t="shared" si="35"/>
        <v>0</v>
      </c>
      <c r="S68" s="232">
        <f t="shared" si="35"/>
        <v>0</v>
      </c>
      <c r="T68" s="232">
        <f t="shared" si="35"/>
        <v>0</v>
      </c>
      <c r="U68" s="232">
        <f t="shared" si="35"/>
        <v>0</v>
      </c>
      <c r="V68" s="232">
        <f t="shared" si="35"/>
        <v>0</v>
      </c>
      <c r="W68" s="232">
        <f t="shared" si="35"/>
        <v>0</v>
      </c>
      <c r="X68" s="232">
        <f t="shared" si="35"/>
        <v>0</v>
      </c>
      <c r="Y68" s="232">
        <f t="shared" si="35"/>
        <v>0</v>
      </c>
      <c r="Z68" s="232">
        <f t="shared" si="35"/>
        <v>0</v>
      </c>
      <c r="AA68" s="232">
        <f t="shared" si="35"/>
        <v>0</v>
      </c>
      <c r="AB68" s="232">
        <f t="shared" si="35"/>
        <v>0</v>
      </c>
      <c r="AC68" s="232">
        <f t="shared" si="35"/>
        <v>0</v>
      </c>
      <c r="AD68" s="232">
        <f t="shared" si="35"/>
        <v>0</v>
      </c>
      <c r="AE68" s="232">
        <f t="shared" si="35"/>
        <v>0</v>
      </c>
      <c r="AF68" s="232">
        <f t="shared" si="35"/>
        <v>0</v>
      </c>
      <c r="AG68" s="232">
        <f t="shared" si="35"/>
        <v>0</v>
      </c>
    </row>
    <row r="69" spans="1:33" s="230" customFormat="1">
      <c r="A69" s="292"/>
      <c r="B69" s="234" t="s">
        <v>191</v>
      </c>
      <c r="C69" s="235" t="str">
        <f>IF(Datos!$C$57=0,"",IRR(C68:E68))</f>
        <v/>
      </c>
      <c r="D69" s="232"/>
    </row>
    <row r="70" spans="1:33" s="47" customFormat="1">
      <c r="A70" s="292">
        <v>3</v>
      </c>
      <c r="B70" s="228" t="s">
        <v>192</v>
      </c>
      <c r="D70" s="1"/>
      <c r="U70" s="223"/>
    </row>
    <row r="71" spans="1:33" s="47" customFormat="1">
      <c r="A71" s="292"/>
      <c r="B71" s="227" t="s">
        <v>193</v>
      </c>
      <c r="C71" s="1">
        <f>+$C$57</f>
        <v>0</v>
      </c>
    </row>
    <row r="72" spans="1:33" s="47" customFormat="1">
      <c r="A72" s="292"/>
      <c r="B72" s="227" t="s">
        <v>194</v>
      </c>
      <c r="D72" s="1">
        <f t="shared" ref="D72:AG72" si="36">+D58</f>
        <v>0</v>
      </c>
      <c r="E72" s="1">
        <f t="shared" si="36"/>
        <v>0</v>
      </c>
      <c r="F72" s="1">
        <f t="shared" si="36"/>
        <v>0</v>
      </c>
      <c r="G72" s="1">
        <f t="shared" si="36"/>
        <v>0</v>
      </c>
      <c r="H72" s="1">
        <f t="shared" si="36"/>
        <v>0</v>
      </c>
      <c r="I72" s="1">
        <f t="shared" si="36"/>
        <v>0</v>
      </c>
      <c r="J72" s="1">
        <f t="shared" si="36"/>
        <v>0</v>
      </c>
      <c r="K72" s="1">
        <f t="shared" si="36"/>
        <v>0</v>
      </c>
      <c r="L72" s="1">
        <f t="shared" si="36"/>
        <v>0</v>
      </c>
      <c r="M72" s="1">
        <f t="shared" si="36"/>
        <v>0</v>
      </c>
      <c r="N72" s="1">
        <f t="shared" si="36"/>
        <v>0</v>
      </c>
      <c r="O72" s="1">
        <f t="shared" si="36"/>
        <v>0</v>
      </c>
      <c r="P72" s="1">
        <f t="shared" si="36"/>
        <v>0</v>
      </c>
      <c r="Q72" s="1">
        <f t="shared" si="36"/>
        <v>0</v>
      </c>
      <c r="R72" s="1">
        <f t="shared" si="36"/>
        <v>0</v>
      </c>
      <c r="S72" s="1">
        <f t="shared" si="36"/>
        <v>0</v>
      </c>
      <c r="T72" s="1">
        <f t="shared" si="36"/>
        <v>0</v>
      </c>
      <c r="U72" s="1">
        <f t="shared" si="36"/>
        <v>0</v>
      </c>
      <c r="V72" s="1">
        <f t="shared" si="36"/>
        <v>0</v>
      </c>
      <c r="W72" s="1">
        <f t="shared" si="36"/>
        <v>0</v>
      </c>
      <c r="X72" s="1">
        <f t="shared" si="36"/>
        <v>0</v>
      </c>
      <c r="Y72" s="1">
        <f t="shared" si="36"/>
        <v>0</v>
      </c>
      <c r="Z72" s="1">
        <f t="shared" si="36"/>
        <v>0</v>
      </c>
      <c r="AA72" s="1">
        <f t="shared" si="36"/>
        <v>0</v>
      </c>
      <c r="AB72" s="1">
        <f t="shared" si="36"/>
        <v>0</v>
      </c>
      <c r="AC72" s="1">
        <f t="shared" si="36"/>
        <v>0</v>
      </c>
      <c r="AD72" s="1">
        <f t="shared" si="36"/>
        <v>0</v>
      </c>
      <c r="AE72" s="1">
        <f t="shared" si="36"/>
        <v>0</v>
      </c>
      <c r="AF72" s="1">
        <f t="shared" si="36"/>
        <v>0</v>
      </c>
      <c r="AG72" s="1">
        <f t="shared" si="36"/>
        <v>0</v>
      </c>
    </row>
    <row r="73" spans="1:33" s="47" customFormat="1">
      <c r="A73" s="292"/>
      <c r="B73" s="227" t="s">
        <v>195</v>
      </c>
      <c r="D73" s="1"/>
      <c r="E73" s="1"/>
      <c r="F73" s="224">
        <f>+F33</f>
        <v>0</v>
      </c>
    </row>
    <row r="74" spans="1:33" s="47" customFormat="1">
      <c r="A74" s="292"/>
      <c r="B74" s="227" t="s">
        <v>196</v>
      </c>
      <c r="D74" s="1"/>
      <c r="E74" s="1"/>
      <c r="F74" s="224">
        <f>+F37</f>
        <v>0</v>
      </c>
    </row>
    <row r="75" spans="1:33" s="230" customFormat="1">
      <c r="A75" s="292"/>
      <c r="B75" s="230" t="s">
        <v>197</v>
      </c>
      <c r="C75" s="232">
        <f>SUM(C71:C74)</f>
        <v>0</v>
      </c>
      <c r="D75" s="232">
        <f>SUM(D71:D74)</f>
        <v>0</v>
      </c>
      <c r="E75" s="232">
        <f t="shared" ref="E75" si="37">SUM(E71:E74)</f>
        <v>0</v>
      </c>
      <c r="F75" s="232">
        <f t="shared" ref="F75" si="38">SUM(F71:F74)</f>
        <v>0</v>
      </c>
      <c r="G75" s="232">
        <f t="shared" ref="G75" si="39">SUM(G71:G74)</f>
        <v>0</v>
      </c>
      <c r="H75" s="232">
        <f t="shared" ref="H75" si="40">SUM(H71:H74)</f>
        <v>0</v>
      </c>
      <c r="I75" s="232">
        <f t="shared" ref="I75" si="41">SUM(I71:I74)</f>
        <v>0</v>
      </c>
      <c r="J75" s="232">
        <f t="shared" ref="J75" si="42">SUM(J71:J74)</f>
        <v>0</v>
      </c>
      <c r="K75" s="232">
        <f t="shared" ref="K75" si="43">SUM(K71:K74)</f>
        <v>0</v>
      </c>
      <c r="L75" s="232">
        <f t="shared" ref="L75" si="44">SUM(L71:L74)</f>
        <v>0</v>
      </c>
      <c r="M75" s="232">
        <f t="shared" ref="M75" si="45">SUM(M71:M74)</f>
        <v>0</v>
      </c>
      <c r="N75" s="232">
        <f t="shared" ref="N75" si="46">SUM(N71:N74)</f>
        <v>0</v>
      </c>
      <c r="O75" s="232">
        <f t="shared" ref="O75" si="47">SUM(O71:O74)</f>
        <v>0</v>
      </c>
      <c r="P75" s="232">
        <f t="shared" ref="P75" si="48">SUM(P71:P74)</f>
        <v>0</v>
      </c>
      <c r="Q75" s="232">
        <f t="shared" ref="Q75" si="49">SUM(Q71:Q74)</f>
        <v>0</v>
      </c>
      <c r="R75" s="232">
        <f t="shared" ref="R75" si="50">SUM(R71:R74)</f>
        <v>0</v>
      </c>
      <c r="S75" s="232">
        <f t="shared" ref="S75" si="51">SUM(S71:S74)</f>
        <v>0</v>
      </c>
      <c r="T75" s="232">
        <f t="shared" ref="T75" si="52">SUM(T71:T74)</f>
        <v>0</v>
      </c>
      <c r="U75" s="232">
        <f t="shared" ref="U75" si="53">SUM(U71:U74)</f>
        <v>0</v>
      </c>
      <c r="V75" s="232">
        <f t="shared" ref="V75" si="54">SUM(V71:V74)</f>
        <v>0</v>
      </c>
      <c r="W75" s="232">
        <f t="shared" ref="W75" si="55">SUM(W71:W74)</f>
        <v>0</v>
      </c>
      <c r="X75" s="232">
        <f t="shared" ref="X75" si="56">SUM(X71:X74)</f>
        <v>0</v>
      </c>
      <c r="Y75" s="232">
        <f t="shared" ref="Y75" si="57">SUM(Y71:Y74)</f>
        <v>0</v>
      </c>
      <c r="Z75" s="232">
        <f t="shared" ref="Z75" si="58">SUM(Z71:Z74)</f>
        <v>0</v>
      </c>
      <c r="AA75" s="232">
        <f t="shared" ref="AA75" si="59">SUM(AA71:AA74)</f>
        <v>0</v>
      </c>
      <c r="AB75" s="232">
        <f t="shared" ref="AB75" si="60">SUM(AB71:AB74)</f>
        <v>0</v>
      </c>
      <c r="AC75" s="232">
        <f t="shared" ref="AC75" si="61">SUM(AC71:AC74)</f>
        <v>0</v>
      </c>
      <c r="AD75" s="232">
        <f t="shared" ref="AD75" si="62">SUM(AD71:AD74)</f>
        <v>0</v>
      </c>
      <c r="AE75" s="232">
        <f t="shared" ref="AE75" si="63">SUM(AE71:AE74)</f>
        <v>0</v>
      </c>
      <c r="AF75" s="232">
        <f t="shared" ref="AF75" si="64">SUM(AF71:AF74)</f>
        <v>0</v>
      </c>
      <c r="AG75" s="232">
        <f t="shared" ref="AG75" si="65">SUM(AG71:AG74)</f>
        <v>0</v>
      </c>
    </row>
    <row r="76" spans="1:33" s="230" customFormat="1">
      <c r="A76" s="292"/>
      <c r="B76" s="234" t="s">
        <v>191</v>
      </c>
      <c r="C76" s="235" t="str">
        <f>IF(Datos!$C$57=0,"",IRR(C75:F75))</f>
        <v/>
      </c>
      <c r="D76" s="232"/>
    </row>
    <row r="77" spans="1:33" s="47" customFormat="1">
      <c r="A77" s="292">
        <v>4</v>
      </c>
      <c r="B77" s="228" t="s">
        <v>192</v>
      </c>
      <c r="D77" s="1"/>
      <c r="U77" s="223"/>
    </row>
    <row r="78" spans="1:33" s="47" customFormat="1">
      <c r="A78" s="292"/>
      <c r="B78" s="227" t="s">
        <v>193</v>
      </c>
      <c r="C78" s="1">
        <f>+C57</f>
        <v>0</v>
      </c>
    </row>
    <row r="79" spans="1:33" s="47" customFormat="1">
      <c r="A79" s="292"/>
      <c r="B79" s="227" t="s">
        <v>194</v>
      </c>
      <c r="D79" s="1">
        <f>+D58</f>
        <v>0</v>
      </c>
      <c r="E79" s="1">
        <f t="shared" ref="E79:AG79" si="66">+E58</f>
        <v>0</v>
      </c>
      <c r="F79" s="1">
        <f t="shared" si="66"/>
        <v>0</v>
      </c>
      <c r="G79" s="1">
        <f t="shared" si="66"/>
        <v>0</v>
      </c>
      <c r="H79" s="1">
        <f t="shared" si="66"/>
        <v>0</v>
      </c>
      <c r="I79" s="1">
        <f t="shared" si="66"/>
        <v>0</v>
      </c>
      <c r="J79" s="1">
        <f t="shared" si="66"/>
        <v>0</v>
      </c>
      <c r="K79" s="1">
        <f t="shared" si="66"/>
        <v>0</v>
      </c>
      <c r="L79" s="1">
        <f t="shared" si="66"/>
        <v>0</v>
      </c>
      <c r="M79" s="1">
        <f t="shared" si="66"/>
        <v>0</v>
      </c>
      <c r="N79" s="1">
        <f t="shared" si="66"/>
        <v>0</v>
      </c>
      <c r="O79" s="1">
        <f t="shared" si="66"/>
        <v>0</v>
      </c>
      <c r="P79" s="1">
        <f t="shared" si="66"/>
        <v>0</v>
      </c>
      <c r="Q79" s="1">
        <f t="shared" si="66"/>
        <v>0</v>
      </c>
      <c r="R79" s="1">
        <f t="shared" si="66"/>
        <v>0</v>
      </c>
      <c r="S79" s="1">
        <f t="shared" si="66"/>
        <v>0</v>
      </c>
      <c r="T79" s="1">
        <f t="shared" si="66"/>
        <v>0</v>
      </c>
      <c r="U79" s="1">
        <f t="shared" si="66"/>
        <v>0</v>
      </c>
      <c r="V79" s="1">
        <f t="shared" si="66"/>
        <v>0</v>
      </c>
      <c r="W79" s="1">
        <f t="shared" si="66"/>
        <v>0</v>
      </c>
      <c r="X79" s="1">
        <f t="shared" si="66"/>
        <v>0</v>
      </c>
      <c r="Y79" s="1">
        <f t="shared" si="66"/>
        <v>0</v>
      </c>
      <c r="Z79" s="1">
        <f t="shared" si="66"/>
        <v>0</v>
      </c>
      <c r="AA79" s="1">
        <f t="shared" si="66"/>
        <v>0</v>
      </c>
      <c r="AB79" s="1">
        <f t="shared" si="66"/>
        <v>0</v>
      </c>
      <c r="AC79" s="1">
        <f t="shared" si="66"/>
        <v>0</v>
      </c>
      <c r="AD79" s="1">
        <f t="shared" si="66"/>
        <v>0</v>
      </c>
      <c r="AE79" s="1">
        <f t="shared" si="66"/>
        <v>0</v>
      </c>
      <c r="AF79" s="1">
        <f t="shared" si="66"/>
        <v>0</v>
      </c>
      <c r="AG79" s="1">
        <f t="shared" si="66"/>
        <v>0</v>
      </c>
    </row>
    <row r="80" spans="1:33" s="47" customFormat="1">
      <c r="A80" s="292"/>
      <c r="B80" s="227" t="s">
        <v>195</v>
      </c>
      <c r="D80" s="1"/>
      <c r="E80" s="1"/>
      <c r="G80" s="224">
        <f>+G33</f>
        <v>0</v>
      </c>
    </row>
    <row r="81" spans="1:33" s="47" customFormat="1">
      <c r="A81" s="292"/>
      <c r="B81" s="227" t="s">
        <v>196</v>
      </c>
      <c r="D81" s="1"/>
      <c r="E81" s="1"/>
      <c r="G81" s="224">
        <f>+G37</f>
        <v>0</v>
      </c>
    </row>
    <row r="82" spans="1:33" s="230" customFormat="1">
      <c r="A82" s="292"/>
      <c r="B82" s="230" t="s">
        <v>197</v>
      </c>
      <c r="C82" s="232">
        <f>SUM(C78:C81)</f>
        <v>0</v>
      </c>
      <c r="D82" s="232">
        <f>SUM(D78:D81)</f>
        <v>0</v>
      </c>
      <c r="E82" s="232">
        <f t="shared" ref="E82" si="67">SUM(E78:E81)</f>
        <v>0</v>
      </c>
      <c r="F82" s="232">
        <f t="shared" ref="F82" si="68">SUM(F78:F81)</f>
        <v>0</v>
      </c>
      <c r="G82" s="232">
        <f t="shared" ref="G82" si="69">SUM(G78:G81)</f>
        <v>0</v>
      </c>
      <c r="H82" s="232">
        <f t="shared" ref="H82" si="70">SUM(H78:H81)</f>
        <v>0</v>
      </c>
      <c r="I82" s="232">
        <f t="shared" ref="I82" si="71">SUM(I78:I81)</f>
        <v>0</v>
      </c>
      <c r="J82" s="232">
        <f t="shared" ref="J82" si="72">SUM(J78:J81)</f>
        <v>0</v>
      </c>
      <c r="K82" s="232">
        <f t="shared" ref="K82" si="73">SUM(K78:K81)</f>
        <v>0</v>
      </c>
      <c r="L82" s="232">
        <f t="shared" ref="L82" si="74">SUM(L78:L81)</f>
        <v>0</v>
      </c>
      <c r="M82" s="232">
        <f t="shared" ref="M82" si="75">SUM(M78:M81)</f>
        <v>0</v>
      </c>
      <c r="N82" s="232">
        <f t="shared" ref="N82" si="76">SUM(N78:N81)</f>
        <v>0</v>
      </c>
      <c r="O82" s="232">
        <f t="shared" ref="O82" si="77">SUM(O78:O81)</f>
        <v>0</v>
      </c>
      <c r="P82" s="232">
        <f t="shared" ref="P82" si="78">SUM(P78:P81)</f>
        <v>0</v>
      </c>
      <c r="Q82" s="232">
        <f t="shared" ref="Q82" si="79">SUM(Q78:Q81)</f>
        <v>0</v>
      </c>
      <c r="R82" s="232">
        <f t="shared" ref="R82" si="80">SUM(R78:R81)</f>
        <v>0</v>
      </c>
      <c r="S82" s="232">
        <f t="shared" ref="S82" si="81">SUM(S78:S81)</f>
        <v>0</v>
      </c>
      <c r="T82" s="232">
        <f t="shared" ref="T82" si="82">SUM(T78:T81)</f>
        <v>0</v>
      </c>
      <c r="U82" s="232">
        <f t="shared" ref="U82" si="83">SUM(U78:U81)</f>
        <v>0</v>
      </c>
      <c r="V82" s="232">
        <f t="shared" ref="V82" si="84">SUM(V78:V81)</f>
        <v>0</v>
      </c>
      <c r="W82" s="232">
        <f t="shared" ref="W82" si="85">SUM(W78:W81)</f>
        <v>0</v>
      </c>
      <c r="X82" s="232">
        <f t="shared" ref="X82" si="86">SUM(X78:X81)</f>
        <v>0</v>
      </c>
      <c r="Y82" s="232">
        <f t="shared" ref="Y82" si="87">SUM(Y78:Y81)</f>
        <v>0</v>
      </c>
      <c r="Z82" s="232">
        <f t="shared" ref="Z82" si="88">SUM(Z78:Z81)</f>
        <v>0</v>
      </c>
      <c r="AA82" s="232">
        <f t="shared" ref="AA82" si="89">SUM(AA78:AA81)</f>
        <v>0</v>
      </c>
      <c r="AB82" s="232">
        <f t="shared" ref="AB82" si="90">SUM(AB78:AB81)</f>
        <v>0</v>
      </c>
      <c r="AC82" s="232">
        <f t="shared" ref="AC82" si="91">SUM(AC78:AC81)</f>
        <v>0</v>
      </c>
      <c r="AD82" s="232">
        <f t="shared" ref="AD82" si="92">SUM(AD78:AD81)</f>
        <v>0</v>
      </c>
      <c r="AE82" s="232">
        <f t="shared" ref="AE82" si="93">SUM(AE78:AE81)</f>
        <v>0</v>
      </c>
      <c r="AF82" s="232">
        <f t="shared" ref="AF82" si="94">SUM(AF78:AF81)</f>
        <v>0</v>
      </c>
      <c r="AG82" s="232">
        <f t="shared" ref="AG82" si="95">SUM(AG78:AG81)</f>
        <v>0</v>
      </c>
    </row>
    <row r="83" spans="1:33" s="230" customFormat="1">
      <c r="A83" s="292"/>
      <c r="B83" s="234" t="s">
        <v>191</v>
      </c>
      <c r="C83" s="235" t="str">
        <f>IF(Datos!$C$57=0,"",IRR(C82:G82))</f>
        <v/>
      </c>
      <c r="D83" s="232"/>
    </row>
    <row r="84" spans="1:33">
      <c r="A84" s="292">
        <v>5</v>
      </c>
      <c r="B84" s="228" t="s">
        <v>192</v>
      </c>
      <c r="C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row>
    <row r="85" spans="1:33">
      <c r="A85" s="292"/>
      <c r="B85" s="227" t="s">
        <v>193</v>
      </c>
      <c r="C85" s="1">
        <f>+C57</f>
        <v>0</v>
      </c>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row>
    <row r="86" spans="1:33">
      <c r="A86" s="292"/>
      <c r="B86" s="227" t="s">
        <v>194</v>
      </c>
      <c r="C86" s="47"/>
      <c r="D86" s="1">
        <f>+D58</f>
        <v>0</v>
      </c>
      <c r="E86" s="1">
        <f t="shared" ref="E86:AG86" si="96">+E58</f>
        <v>0</v>
      </c>
      <c r="F86" s="1">
        <f t="shared" si="96"/>
        <v>0</v>
      </c>
      <c r="G86" s="1">
        <f t="shared" si="96"/>
        <v>0</v>
      </c>
      <c r="H86" s="1">
        <f t="shared" si="96"/>
        <v>0</v>
      </c>
      <c r="I86" s="1">
        <f t="shared" si="96"/>
        <v>0</v>
      </c>
      <c r="J86" s="1">
        <f t="shared" si="96"/>
        <v>0</v>
      </c>
      <c r="K86" s="1">
        <f t="shared" si="96"/>
        <v>0</v>
      </c>
      <c r="L86" s="1">
        <f t="shared" si="96"/>
        <v>0</v>
      </c>
      <c r="M86" s="1">
        <f t="shared" si="96"/>
        <v>0</v>
      </c>
      <c r="N86" s="1">
        <f t="shared" si="96"/>
        <v>0</v>
      </c>
      <c r="O86" s="1">
        <f t="shared" si="96"/>
        <v>0</v>
      </c>
      <c r="P86" s="1">
        <f t="shared" si="96"/>
        <v>0</v>
      </c>
      <c r="Q86" s="1">
        <f t="shared" si="96"/>
        <v>0</v>
      </c>
      <c r="R86" s="1">
        <f t="shared" si="96"/>
        <v>0</v>
      </c>
      <c r="S86" s="1">
        <f t="shared" si="96"/>
        <v>0</v>
      </c>
      <c r="T86" s="1">
        <f t="shared" si="96"/>
        <v>0</v>
      </c>
      <c r="U86" s="1">
        <f t="shared" si="96"/>
        <v>0</v>
      </c>
      <c r="V86" s="1">
        <f t="shared" si="96"/>
        <v>0</v>
      </c>
      <c r="W86" s="1">
        <f t="shared" si="96"/>
        <v>0</v>
      </c>
      <c r="X86" s="1">
        <f t="shared" si="96"/>
        <v>0</v>
      </c>
      <c r="Y86" s="1">
        <f t="shared" si="96"/>
        <v>0</v>
      </c>
      <c r="Z86" s="1">
        <f t="shared" si="96"/>
        <v>0</v>
      </c>
      <c r="AA86" s="1">
        <f t="shared" si="96"/>
        <v>0</v>
      </c>
      <c r="AB86" s="1">
        <f t="shared" si="96"/>
        <v>0</v>
      </c>
      <c r="AC86" s="1">
        <f t="shared" si="96"/>
        <v>0</v>
      </c>
      <c r="AD86" s="1">
        <f t="shared" si="96"/>
        <v>0</v>
      </c>
      <c r="AE86" s="1">
        <f t="shared" si="96"/>
        <v>0</v>
      </c>
      <c r="AF86" s="1">
        <f t="shared" si="96"/>
        <v>0</v>
      </c>
      <c r="AG86" s="1">
        <f t="shared" si="96"/>
        <v>0</v>
      </c>
    </row>
    <row r="87" spans="1:33">
      <c r="A87" s="292"/>
      <c r="B87" s="227" t="s">
        <v>195</v>
      </c>
      <c r="C87" s="47"/>
      <c r="E87" s="1"/>
      <c r="F87" s="47"/>
      <c r="G87" s="47"/>
      <c r="H87" s="1">
        <f>+H36</f>
        <v>0</v>
      </c>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row>
    <row r="88" spans="1:33">
      <c r="A88" s="292"/>
      <c r="B88" s="227" t="s">
        <v>196</v>
      </c>
      <c r="C88" s="47"/>
      <c r="E88" s="1"/>
      <c r="F88" s="47"/>
      <c r="G88" s="47"/>
      <c r="H88" s="1">
        <f>+H37</f>
        <v>0</v>
      </c>
    </row>
    <row r="89" spans="1:33" s="230" customFormat="1">
      <c r="A89" s="292"/>
      <c r="B89" s="230" t="s">
        <v>197</v>
      </c>
      <c r="C89" s="232">
        <f>SUM(C85:C88)</f>
        <v>0</v>
      </c>
      <c r="D89" s="232">
        <f>SUM(D85:D88)</f>
        <v>0</v>
      </c>
      <c r="E89" s="232">
        <f t="shared" ref="E89:AG89" si="97">SUM(E85:E88)</f>
        <v>0</v>
      </c>
      <c r="F89" s="232">
        <f t="shared" si="97"/>
        <v>0</v>
      </c>
      <c r="G89" s="232">
        <f t="shared" si="97"/>
        <v>0</v>
      </c>
      <c r="H89" s="232">
        <f t="shared" si="97"/>
        <v>0</v>
      </c>
      <c r="I89" s="232">
        <f t="shared" si="97"/>
        <v>0</v>
      </c>
      <c r="J89" s="232">
        <f t="shared" si="97"/>
        <v>0</v>
      </c>
      <c r="K89" s="232">
        <f t="shared" si="97"/>
        <v>0</v>
      </c>
      <c r="L89" s="232">
        <f t="shared" si="97"/>
        <v>0</v>
      </c>
      <c r="M89" s="232">
        <f t="shared" si="97"/>
        <v>0</v>
      </c>
      <c r="N89" s="232">
        <f t="shared" si="97"/>
        <v>0</v>
      </c>
      <c r="O89" s="232">
        <f t="shared" si="97"/>
        <v>0</v>
      </c>
      <c r="P89" s="232">
        <f t="shared" si="97"/>
        <v>0</v>
      </c>
      <c r="Q89" s="232">
        <f t="shared" si="97"/>
        <v>0</v>
      </c>
      <c r="R89" s="232">
        <f t="shared" si="97"/>
        <v>0</v>
      </c>
      <c r="S89" s="232">
        <f t="shared" si="97"/>
        <v>0</v>
      </c>
      <c r="T89" s="232">
        <f t="shared" si="97"/>
        <v>0</v>
      </c>
      <c r="U89" s="232">
        <f t="shared" si="97"/>
        <v>0</v>
      </c>
      <c r="V89" s="232">
        <f t="shared" si="97"/>
        <v>0</v>
      </c>
      <c r="W89" s="232">
        <f t="shared" si="97"/>
        <v>0</v>
      </c>
      <c r="X89" s="232">
        <f t="shared" si="97"/>
        <v>0</v>
      </c>
      <c r="Y89" s="232">
        <f t="shared" si="97"/>
        <v>0</v>
      </c>
      <c r="Z89" s="232">
        <f t="shared" si="97"/>
        <v>0</v>
      </c>
      <c r="AA89" s="232">
        <f t="shared" si="97"/>
        <v>0</v>
      </c>
      <c r="AB89" s="232">
        <f t="shared" si="97"/>
        <v>0</v>
      </c>
      <c r="AC89" s="232">
        <f t="shared" si="97"/>
        <v>0</v>
      </c>
      <c r="AD89" s="232">
        <f t="shared" si="97"/>
        <v>0</v>
      </c>
      <c r="AE89" s="232">
        <f t="shared" si="97"/>
        <v>0</v>
      </c>
      <c r="AF89" s="232">
        <f t="shared" si="97"/>
        <v>0</v>
      </c>
      <c r="AG89" s="232">
        <f t="shared" si="97"/>
        <v>0</v>
      </c>
    </row>
    <row r="90" spans="1:33" s="230" customFormat="1">
      <c r="A90" s="292"/>
      <c r="B90" s="234" t="s">
        <v>191</v>
      </c>
      <c r="C90" s="235" t="str">
        <f>IF(Datos!$C$57=0,"",IRR(C89:H89))</f>
        <v/>
      </c>
      <c r="D90" s="232"/>
    </row>
    <row r="91" spans="1:33">
      <c r="A91" s="292">
        <v>6</v>
      </c>
      <c r="B91" s="228" t="s">
        <v>192</v>
      </c>
      <c r="C91" s="47"/>
      <c r="E91" s="47"/>
      <c r="F91" s="47"/>
      <c r="G91" s="229"/>
      <c r="H91" s="47"/>
    </row>
    <row r="92" spans="1:33">
      <c r="A92" s="292"/>
      <c r="B92" s="227" t="s">
        <v>193</v>
      </c>
      <c r="C92" s="1">
        <f>+C57</f>
        <v>0</v>
      </c>
      <c r="E92" s="47"/>
      <c r="F92" s="47"/>
      <c r="G92" s="47"/>
      <c r="H92" s="47"/>
    </row>
    <row r="93" spans="1:33">
      <c r="A93" s="292"/>
      <c r="B93" s="227" t="s">
        <v>194</v>
      </c>
      <c r="C93" s="47"/>
      <c r="D93" s="1">
        <f>+D58</f>
        <v>0</v>
      </c>
      <c r="E93" s="1">
        <f t="shared" ref="E93:AG93" si="98">+E58</f>
        <v>0</v>
      </c>
      <c r="F93" s="1">
        <f t="shared" si="98"/>
        <v>0</v>
      </c>
      <c r="G93" s="1">
        <f t="shared" si="98"/>
        <v>0</v>
      </c>
      <c r="H93" s="1">
        <f t="shared" si="98"/>
        <v>0</v>
      </c>
      <c r="I93" s="1">
        <f t="shared" si="98"/>
        <v>0</v>
      </c>
      <c r="J93" s="1">
        <f t="shared" si="98"/>
        <v>0</v>
      </c>
      <c r="K93" s="1">
        <f t="shared" si="98"/>
        <v>0</v>
      </c>
      <c r="L93" s="1">
        <f t="shared" si="98"/>
        <v>0</v>
      </c>
      <c r="M93" s="1">
        <f t="shared" si="98"/>
        <v>0</v>
      </c>
      <c r="N93" s="1">
        <f t="shared" si="98"/>
        <v>0</v>
      </c>
      <c r="O93" s="1">
        <f t="shared" si="98"/>
        <v>0</v>
      </c>
      <c r="P93" s="1">
        <f t="shared" si="98"/>
        <v>0</v>
      </c>
      <c r="Q93" s="1">
        <f t="shared" si="98"/>
        <v>0</v>
      </c>
      <c r="R93" s="1">
        <f t="shared" si="98"/>
        <v>0</v>
      </c>
      <c r="S93" s="1">
        <f t="shared" si="98"/>
        <v>0</v>
      </c>
      <c r="T93" s="1">
        <f t="shared" si="98"/>
        <v>0</v>
      </c>
      <c r="U93" s="1">
        <f t="shared" si="98"/>
        <v>0</v>
      </c>
      <c r="V93" s="1">
        <f t="shared" si="98"/>
        <v>0</v>
      </c>
      <c r="W93" s="1">
        <f t="shared" si="98"/>
        <v>0</v>
      </c>
      <c r="X93" s="1">
        <f t="shared" si="98"/>
        <v>0</v>
      </c>
      <c r="Y93" s="1">
        <f t="shared" si="98"/>
        <v>0</v>
      </c>
      <c r="Z93" s="1">
        <f t="shared" si="98"/>
        <v>0</v>
      </c>
      <c r="AA93" s="1">
        <f t="shared" si="98"/>
        <v>0</v>
      </c>
      <c r="AB93" s="1">
        <f t="shared" si="98"/>
        <v>0</v>
      </c>
      <c r="AC93" s="1">
        <f t="shared" si="98"/>
        <v>0</v>
      </c>
      <c r="AD93" s="1">
        <f t="shared" si="98"/>
        <v>0</v>
      </c>
      <c r="AE93" s="1">
        <f t="shared" si="98"/>
        <v>0</v>
      </c>
      <c r="AF93" s="1">
        <f t="shared" si="98"/>
        <v>0</v>
      </c>
      <c r="AG93" s="1">
        <f t="shared" si="98"/>
        <v>0</v>
      </c>
    </row>
    <row r="94" spans="1:33">
      <c r="A94" s="292"/>
      <c r="B94" s="227" t="s">
        <v>195</v>
      </c>
      <c r="C94" s="47"/>
      <c r="E94" s="47"/>
      <c r="F94" s="47"/>
      <c r="G94" s="47"/>
      <c r="H94" s="47"/>
      <c r="I94" s="224">
        <f>+I36</f>
        <v>0</v>
      </c>
    </row>
    <row r="95" spans="1:33">
      <c r="A95" s="292"/>
      <c r="B95" s="227" t="s">
        <v>196</v>
      </c>
      <c r="C95" s="47"/>
      <c r="E95" s="47"/>
      <c r="F95" s="47"/>
      <c r="G95" s="47"/>
      <c r="H95" s="47"/>
      <c r="I95" s="224">
        <f>+I37</f>
        <v>0</v>
      </c>
    </row>
    <row r="96" spans="1:33" s="230" customFormat="1">
      <c r="A96" s="292"/>
      <c r="B96" s="230" t="s">
        <v>197</v>
      </c>
      <c r="C96" s="232">
        <f>SUM(C92:C95)</f>
        <v>0</v>
      </c>
      <c r="D96" s="232">
        <f>SUM(D92:D95)</f>
        <v>0</v>
      </c>
      <c r="E96" s="232">
        <f t="shared" ref="E96" si="99">SUM(E92:E95)</f>
        <v>0</v>
      </c>
      <c r="F96" s="232">
        <f t="shared" ref="F96" si="100">SUM(F92:F95)</f>
        <v>0</v>
      </c>
      <c r="G96" s="232">
        <f t="shared" ref="G96" si="101">SUM(G92:G95)</f>
        <v>0</v>
      </c>
      <c r="H96" s="232">
        <f t="shared" ref="H96" si="102">SUM(H92:H95)</f>
        <v>0</v>
      </c>
      <c r="I96" s="232">
        <f>SUM(I92:I95)</f>
        <v>0</v>
      </c>
      <c r="J96" s="232">
        <f t="shared" ref="J96" si="103">SUM(J92:J95)</f>
        <v>0</v>
      </c>
      <c r="K96" s="232">
        <f t="shared" ref="K96" si="104">SUM(K92:K95)</f>
        <v>0</v>
      </c>
      <c r="L96" s="232">
        <f t="shared" ref="L96" si="105">SUM(L92:L95)</f>
        <v>0</v>
      </c>
      <c r="M96" s="232">
        <f t="shared" ref="M96" si="106">SUM(M92:M95)</f>
        <v>0</v>
      </c>
      <c r="N96" s="232">
        <f t="shared" ref="N96" si="107">SUM(N92:N95)</f>
        <v>0</v>
      </c>
      <c r="O96" s="232">
        <f t="shared" ref="O96" si="108">SUM(O92:O95)</f>
        <v>0</v>
      </c>
      <c r="P96" s="232">
        <f t="shared" ref="P96" si="109">SUM(P92:P95)</f>
        <v>0</v>
      </c>
      <c r="Q96" s="232">
        <f t="shared" ref="Q96" si="110">SUM(Q92:Q95)</f>
        <v>0</v>
      </c>
      <c r="R96" s="232">
        <f t="shared" ref="R96" si="111">SUM(R92:R95)</f>
        <v>0</v>
      </c>
      <c r="S96" s="232">
        <f t="shared" ref="S96" si="112">SUM(S92:S95)</f>
        <v>0</v>
      </c>
      <c r="T96" s="232">
        <f t="shared" ref="T96" si="113">SUM(T92:T95)</f>
        <v>0</v>
      </c>
      <c r="U96" s="232">
        <f t="shared" ref="U96" si="114">SUM(U92:U95)</f>
        <v>0</v>
      </c>
      <c r="V96" s="232">
        <f t="shared" ref="V96" si="115">SUM(V92:V95)</f>
        <v>0</v>
      </c>
      <c r="W96" s="232">
        <f t="shared" ref="W96" si="116">SUM(W92:W95)</f>
        <v>0</v>
      </c>
      <c r="X96" s="232">
        <f t="shared" ref="X96" si="117">SUM(X92:X95)</f>
        <v>0</v>
      </c>
      <c r="Y96" s="232">
        <f t="shared" ref="Y96" si="118">SUM(Y92:Y95)</f>
        <v>0</v>
      </c>
      <c r="Z96" s="232">
        <f t="shared" ref="Z96" si="119">SUM(Z92:Z95)</f>
        <v>0</v>
      </c>
      <c r="AA96" s="232">
        <f t="shared" ref="AA96" si="120">SUM(AA92:AA95)</f>
        <v>0</v>
      </c>
      <c r="AB96" s="232">
        <f t="shared" ref="AB96" si="121">SUM(AB92:AB95)</f>
        <v>0</v>
      </c>
      <c r="AC96" s="232">
        <f t="shared" ref="AC96" si="122">SUM(AC92:AC95)</f>
        <v>0</v>
      </c>
      <c r="AD96" s="232">
        <f t="shared" ref="AD96" si="123">SUM(AD92:AD95)</f>
        <v>0</v>
      </c>
      <c r="AE96" s="232">
        <f t="shared" ref="AE96" si="124">SUM(AE92:AE95)</f>
        <v>0</v>
      </c>
      <c r="AF96" s="232">
        <f t="shared" ref="AF96" si="125">SUM(AF92:AF95)</f>
        <v>0</v>
      </c>
      <c r="AG96" s="232">
        <f t="shared" ref="AG96" si="126">SUM(AG92:AG95)</f>
        <v>0</v>
      </c>
    </row>
    <row r="97" spans="1:33">
      <c r="A97" s="292"/>
      <c r="B97" s="234" t="s">
        <v>191</v>
      </c>
      <c r="C97" s="235" t="str">
        <f>IF(Datos!$C$57=0,"",IRR(C96:I96))</f>
        <v/>
      </c>
      <c r="E97" s="47"/>
      <c r="F97" s="47"/>
      <c r="G97" s="47"/>
      <c r="H97" s="47"/>
    </row>
    <row r="98" spans="1:33">
      <c r="A98" s="292">
        <v>7</v>
      </c>
      <c r="B98" s="228" t="s">
        <v>192</v>
      </c>
      <c r="C98" s="47"/>
      <c r="E98" s="47"/>
      <c r="F98" s="47"/>
      <c r="G98" s="47"/>
      <c r="H98" s="47"/>
    </row>
    <row r="99" spans="1:33">
      <c r="A99" s="292"/>
      <c r="B99" s="227" t="s">
        <v>193</v>
      </c>
      <c r="C99" s="1">
        <f>+C57</f>
        <v>0</v>
      </c>
      <c r="E99" s="47"/>
      <c r="F99" s="47"/>
      <c r="G99" s="47"/>
      <c r="H99" s="47"/>
    </row>
    <row r="100" spans="1:33">
      <c r="A100" s="292"/>
      <c r="B100" s="227" t="s">
        <v>194</v>
      </c>
      <c r="C100" s="47"/>
      <c r="D100" s="1">
        <f>+D58</f>
        <v>0</v>
      </c>
      <c r="E100" s="1">
        <f t="shared" ref="E100:AG100" si="127">+E58</f>
        <v>0</v>
      </c>
      <c r="F100" s="1">
        <f t="shared" si="127"/>
        <v>0</v>
      </c>
      <c r="G100" s="1">
        <f t="shared" si="127"/>
        <v>0</v>
      </c>
      <c r="H100" s="1">
        <f t="shared" si="127"/>
        <v>0</v>
      </c>
      <c r="I100" s="1">
        <f t="shared" si="127"/>
        <v>0</v>
      </c>
      <c r="J100" s="1">
        <f t="shared" si="127"/>
        <v>0</v>
      </c>
      <c r="K100" s="1">
        <f t="shared" si="127"/>
        <v>0</v>
      </c>
      <c r="L100" s="1">
        <f t="shared" si="127"/>
        <v>0</v>
      </c>
      <c r="M100" s="1">
        <f t="shared" si="127"/>
        <v>0</v>
      </c>
      <c r="N100" s="1">
        <f t="shared" si="127"/>
        <v>0</v>
      </c>
      <c r="O100" s="1">
        <f t="shared" si="127"/>
        <v>0</v>
      </c>
      <c r="P100" s="1">
        <f t="shared" si="127"/>
        <v>0</v>
      </c>
      <c r="Q100" s="1">
        <f t="shared" si="127"/>
        <v>0</v>
      </c>
      <c r="R100" s="1">
        <f t="shared" si="127"/>
        <v>0</v>
      </c>
      <c r="S100" s="1">
        <f t="shared" si="127"/>
        <v>0</v>
      </c>
      <c r="T100" s="1">
        <f t="shared" si="127"/>
        <v>0</v>
      </c>
      <c r="U100" s="1">
        <f t="shared" si="127"/>
        <v>0</v>
      </c>
      <c r="V100" s="1">
        <f t="shared" si="127"/>
        <v>0</v>
      </c>
      <c r="W100" s="1">
        <f t="shared" si="127"/>
        <v>0</v>
      </c>
      <c r="X100" s="1">
        <f t="shared" si="127"/>
        <v>0</v>
      </c>
      <c r="Y100" s="1">
        <f t="shared" si="127"/>
        <v>0</v>
      </c>
      <c r="Z100" s="1">
        <f t="shared" si="127"/>
        <v>0</v>
      </c>
      <c r="AA100" s="1">
        <f t="shared" si="127"/>
        <v>0</v>
      </c>
      <c r="AB100" s="1">
        <f t="shared" si="127"/>
        <v>0</v>
      </c>
      <c r="AC100" s="1">
        <f t="shared" si="127"/>
        <v>0</v>
      </c>
      <c r="AD100" s="1">
        <f t="shared" si="127"/>
        <v>0</v>
      </c>
      <c r="AE100" s="1">
        <f t="shared" si="127"/>
        <v>0</v>
      </c>
      <c r="AF100" s="1">
        <f t="shared" si="127"/>
        <v>0</v>
      </c>
      <c r="AG100" s="1">
        <f t="shared" si="127"/>
        <v>0</v>
      </c>
    </row>
    <row r="101" spans="1:33">
      <c r="A101" s="292"/>
      <c r="B101" s="227" t="s">
        <v>195</v>
      </c>
      <c r="C101" s="47"/>
      <c r="E101" s="47"/>
      <c r="F101" s="47"/>
      <c r="G101" s="47"/>
      <c r="H101" s="47"/>
      <c r="J101" s="224">
        <f>+J36</f>
        <v>0</v>
      </c>
    </row>
    <row r="102" spans="1:33">
      <c r="A102" s="292"/>
      <c r="B102" s="227" t="s">
        <v>196</v>
      </c>
      <c r="C102" s="47"/>
      <c r="E102" s="47"/>
      <c r="F102" s="47"/>
      <c r="G102" s="47"/>
      <c r="H102" s="47"/>
      <c r="J102" s="224">
        <f>+J37</f>
        <v>0</v>
      </c>
    </row>
    <row r="103" spans="1:33" s="230" customFormat="1">
      <c r="A103" s="292"/>
      <c r="B103" s="230" t="s">
        <v>197</v>
      </c>
      <c r="C103" s="232">
        <f>SUM(C99:C102)</f>
        <v>0</v>
      </c>
      <c r="D103" s="232">
        <f>SUM(D99:D102)</f>
        <v>0</v>
      </c>
      <c r="E103" s="232">
        <f t="shared" ref="E103" si="128">SUM(E99:E102)</f>
        <v>0</v>
      </c>
      <c r="F103" s="232">
        <f t="shared" ref="F103" si="129">SUM(F99:F102)</f>
        <v>0</v>
      </c>
      <c r="G103" s="232">
        <f t="shared" ref="G103" si="130">SUM(G99:G102)</f>
        <v>0</v>
      </c>
      <c r="H103" s="232">
        <f t="shared" ref="H103" si="131">SUM(H99:H102)</f>
        <v>0</v>
      </c>
      <c r="I103" s="232">
        <f>SUM(I99:I102)</f>
        <v>0</v>
      </c>
      <c r="J103" s="232">
        <f t="shared" ref="J103" si="132">SUM(J99:J102)</f>
        <v>0</v>
      </c>
      <c r="K103" s="232">
        <f t="shared" ref="K103" si="133">SUM(K99:K102)</f>
        <v>0</v>
      </c>
      <c r="L103" s="232">
        <f t="shared" ref="L103" si="134">SUM(L99:L102)</f>
        <v>0</v>
      </c>
      <c r="M103" s="232">
        <f t="shared" ref="M103" si="135">SUM(M99:M102)</f>
        <v>0</v>
      </c>
      <c r="N103" s="232">
        <f t="shared" ref="N103" si="136">SUM(N99:N102)</f>
        <v>0</v>
      </c>
      <c r="O103" s="232">
        <f t="shared" ref="O103" si="137">SUM(O99:O102)</f>
        <v>0</v>
      </c>
      <c r="P103" s="232">
        <f t="shared" ref="P103" si="138">SUM(P99:P102)</f>
        <v>0</v>
      </c>
      <c r="Q103" s="232">
        <f t="shared" ref="Q103" si="139">SUM(Q99:Q102)</f>
        <v>0</v>
      </c>
      <c r="R103" s="232">
        <f t="shared" ref="R103" si="140">SUM(R99:R102)</f>
        <v>0</v>
      </c>
      <c r="S103" s="232">
        <f t="shared" ref="S103" si="141">SUM(S99:S102)</f>
        <v>0</v>
      </c>
      <c r="T103" s="232">
        <f t="shared" ref="T103" si="142">SUM(T99:T102)</f>
        <v>0</v>
      </c>
      <c r="U103" s="232">
        <f t="shared" ref="U103" si="143">SUM(U99:U102)</f>
        <v>0</v>
      </c>
      <c r="V103" s="232">
        <f t="shared" ref="V103" si="144">SUM(V99:V102)</f>
        <v>0</v>
      </c>
      <c r="W103" s="232">
        <f t="shared" ref="W103" si="145">SUM(W99:W102)</f>
        <v>0</v>
      </c>
      <c r="X103" s="232">
        <f t="shared" ref="X103" si="146">SUM(X99:X102)</f>
        <v>0</v>
      </c>
      <c r="Y103" s="232">
        <f t="shared" ref="Y103" si="147">SUM(Y99:Y102)</f>
        <v>0</v>
      </c>
      <c r="Z103" s="232">
        <f t="shared" ref="Z103" si="148">SUM(Z99:Z102)</f>
        <v>0</v>
      </c>
      <c r="AA103" s="232">
        <f t="shared" ref="AA103" si="149">SUM(AA99:AA102)</f>
        <v>0</v>
      </c>
      <c r="AB103" s="232">
        <f t="shared" ref="AB103" si="150">SUM(AB99:AB102)</f>
        <v>0</v>
      </c>
      <c r="AC103" s="232">
        <f t="shared" ref="AC103" si="151">SUM(AC99:AC102)</f>
        <v>0</v>
      </c>
      <c r="AD103" s="232">
        <f t="shared" ref="AD103" si="152">SUM(AD99:AD102)</f>
        <v>0</v>
      </c>
      <c r="AE103" s="232">
        <f t="shared" ref="AE103" si="153">SUM(AE99:AE102)</f>
        <v>0</v>
      </c>
      <c r="AF103" s="232">
        <f t="shared" ref="AF103" si="154">SUM(AF99:AF102)</f>
        <v>0</v>
      </c>
      <c r="AG103" s="232">
        <f t="shared" ref="AG103" si="155">SUM(AG99:AG102)</f>
        <v>0</v>
      </c>
    </row>
    <row r="104" spans="1:33" s="47" customFormat="1">
      <c r="A104" s="292"/>
      <c r="B104" s="234" t="s">
        <v>191</v>
      </c>
      <c r="C104" s="235" t="str">
        <f>IF(Datos!$C$57=0,"",IRR(C103:J103))</f>
        <v/>
      </c>
      <c r="D104" s="1"/>
    </row>
    <row r="105" spans="1:33">
      <c r="A105" s="292">
        <v>8</v>
      </c>
      <c r="B105" s="228" t="s">
        <v>192</v>
      </c>
    </row>
    <row r="106" spans="1:33">
      <c r="A106" s="292"/>
      <c r="B106" s="227" t="s">
        <v>193</v>
      </c>
      <c r="C106" s="1">
        <f>+C57</f>
        <v>0</v>
      </c>
    </row>
    <row r="107" spans="1:33">
      <c r="A107" s="292"/>
      <c r="B107" s="227" t="s">
        <v>194</v>
      </c>
      <c r="D107" s="1">
        <f>+D58</f>
        <v>0</v>
      </c>
      <c r="E107" s="1">
        <f t="shared" ref="E107:AG107" si="156">+E58</f>
        <v>0</v>
      </c>
      <c r="F107" s="1">
        <f t="shared" si="156"/>
        <v>0</v>
      </c>
      <c r="G107" s="1">
        <f t="shared" si="156"/>
        <v>0</v>
      </c>
      <c r="H107" s="1">
        <f t="shared" si="156"/>
        <v>0</v>
      </c>
      <c r="I107" s="1">
        <f t="shared" si="156"/>
        <v>0</v>
      </c>
      <c r="J107" s="1">
        <f t="shared" si="156"/>
        <v>0</v>
      </c>
      <c r="K107" s="1">
        <f t="shared" si="156"/>
        <v>0</v>
      </c>
      <c r="L107" s="1">
        <f t="shared" si="156"/>
        <v>0</v>
      </c>
      <c r="M107" s="1">
        <f t="shared" si="156"/>
        <v>0</v>
      </c>
      <c r="N107" s="1">
        <f t="shared" si="156"/>
        <v>0</v>
      </c>
      <c r="O107" s="1">
        <f t="shared" si="156"/>
        <v>0</v>
      </c>
      <c r="P107" s="1">
        <f t="shared" si="156"/>
        <v>0</v>
      </c>
      <c r="Q107" s="1">
        <f t="shared" si="156"/>
        <v>0</v>
      </c>
      <c r="R107" s="1">
        <f t="shared" si="156"/>
        <v>0</v>
      </c>
      <c r="S107" s="1">
        <f t="shared" si="156"/>
        <v>0</v>
      </c>
      <c r="T107" s="1">
        <f t="shared" si="156"/>
        <v>0</v>
      </c>
      <c r="U107" s="1">
        <f t="shared" si="156"/>
        <v>0</v>
      </c>
      <c r="V107" s="1">
        <f t="shared" si="156"/>
        <v>0</v>
      </c>
      <c r="W107" s="1">
        <f t="shared" si="156"/>
        <v>0</v>
      </c>
      <c r="X107" s="1">
        <f t="shared" si="156"/>
        <v>0</v>
      </c>
      <c r="Y107" s="1">
        <f t="shared" si="156"/>
        <v>0</v>
      </c>
      <c r="Z107" s="1">
        <f t="shared" si="156"/>
        <v>0</v>
      </c>
      <c r="AA107" s="1">
        <f t="shared" si="156"/>
        <v>0</v>
      </c>
      <c r="AB107" s="1">
        <f t="shared" si="156"/>
        <v>0</v>
      </c>
      <c r="AC107" s="1">
        <f t="shared" si="156"/>
        <v>0</v>
      </c>
      <c r="AD107" s="1">
        <f t="shared" si="156"/>
        <v>0</v>
      </c>
      <c r="AE107" s="1">
        <f t="shared" si="156"/>
        <v>0</v>
      </c>
      <c r="AF107" s="1">
        <f t="shared" si="156"/>
        <v>0</v>
      </c>
      <c r="AG107" s="1">
        <f t="shared" si="156"/>
        <v>0</v>
      </c>
    </row>
    <row r="108" spans="1:33">
      <c r="A108" s="292"/>
      <c r="B108" s="227" t="s">
        <v>195</v>
      </c>
      <c r="K108" s="224">
        <f>+K36</f>
        <v>0</v>
      </c>
    </row>
    <row r="109" spans="1:33">
      <c r="A109" s="292"/>
      <c r="B109" s="227" t="s">
        <v>196</v>
      </c>
      <c r="K109" s="224">
        <f>+K37</f>
        <v>0</v>
      </c>
    </row>
    <row r="110" spans="1:33" s="230" customFormat="1">
      <c r="A110" s="292"/>
      <c r="B110" s="230" t="s">
        <v>197</v>
      </c>
      <c r="C110" s="232">
        <f>SUM(C106:C109)</f>
        <v>0</v>
      </c>
      <c r="D110" s="232">
        <f>SUM(D106:D109)</f>
        <v>0</v>
      </c>
      <c r="E110" s="232">
        <f t="shared" ref="E110" si="157">SUM(E106:E109)</f>
        <v>0</v>
      </c>
      <c r="F110" s="232">
        <f t="shared" ref="F110" si="158">SUM(F106:F109)</f>
        <v>0</v>
      </c>
      <c r="G110" s="232">
        <f t="shared" ref="G110" si="159">SUM(G106:G109)</f>
        <v>0</v>
      </c>
      <c r="H110" s="232">
        <f t="shared" ref="H110" si="160">SUM(H106:H109)</f>
        <v>0</v>
      </c>
      <c r="I110" s="232">
        <f>SUM(I106:I109)</f>
        <v>0</v>
      </c>
      <c r="J110" s="232">
        <f t="shared" ref="J110" si="161">SUM(J106:J109)</f>
        <v>0</v>
      </c>
      <c r="K110" s="232">
        <f t="shared" ref="K110" si="162">SUM(K106:K109)</f>
        <v>0</v>
      </c>
      <c r="L110" s="232">
        <f t="shared" ref="L110" si="163">SUM(L106:L109)</f>
        <v>0</v>
      </c>
      <c r="M110" s="232">
        <f t="shared" ref="M110" si="164">SUM(M106:M109)</f>
        <v>0</v>
      </c>
      <c r="N110" s="232">
        <f t="shared" ref="N110" si="165">SUM(N106:N109)</f>
        <v>0</v>
      </c>
      <c r="O110" s="232">
        <f t="shared" ref="O110" si="166">SUM(O106:O109)</f>
        <v>0</v>
      </c>
      <c r="P110" s="232">
        <f t="shared" ref="P110" si="167">SUM(P106:P109)</f>
        <v>0</v>
      </c>
      <c r="Q110" s="232">
        <f t="shared" ref="Q110" si="168">SUM(Q106:Q109)</f>
        <v>0</v>
      </c>
      <c r="R110" s="232">
        <f t="shared" ref="R110" si="169">SUM(R106:R109)</f>
        <v>0</v>
      </c>
      <c r="S110" s="232">
        <f t="shared" ref="S110" si="170">SUM(S106:S109)</f>
        <v>0</v>
      </c>
      <c r="T110" s="232">
        <f t="shared" ref="T110" si="171">SUM(T106:T109)</f>
        <v>0</v>
      </c>
      <c r="U110" s="232">
        <f t="shared" ref="U110" si="172">SUM(U106:U109)</f>
        <v>0</v>
      </c>
      <c r="V110" s="232">
        <f t="shared" ref="V110" si="173">SUM(V106:V109)</f>
        <v>0</v>
      </c>
      <c r="W110" s="232">
        <f t="shared" ref="W110" si="174">SUM(W106:W109)</f>
        <v>0</v>
      </c>
      <c r="X110" s="232">
        <f t="shared" ref="X110" si="175">SUM(X106:X109)</f>
        <v>0</v>
      </c>
      <c r="Y110" s="232">
        <f t="shared" ref="Y110" si="176">SUM(Y106:Y109)</f>
        <v>0</v>
      </c>
      <c r="Z110" s="232">
        <f t="shared" ref="Z110" si="177">SUM(Z106:Z109)</f>
        <v>0</v>
      </c>
      <c r="AA110" s="232">
        <f t="shared" ref="AA110" si="178">SUM(AA106:AA109)</f>
        <v>0</v>
      </c>
      <c r="AB110" s="232">
        <f t="shared" ref="AB110" si="179">SUM(AB106:AB109)</f>
        <v>0</v>
      </c>
      <c r="AC110" s="232">
        <f t="shared" ref="AC110" si="180">SUM(AC106:AC109)</f>
        <v>0</v>
      </c>
      <c r="AD110" s="232">
        <f t="shared" ref="AD110" si="181">SUM(AD106:AD109)</f>
        <v>0</v>
      </c>
      <c r="AE110" s="232">
        <f t="shared" ref="AE110" si="182">SUM(AE106:AE109)</f>
        <v>0</v>
      </c>
      <c r="AF110" s="232">
        <f t="shared" ref="AF110" si="183">SUM(AF106:AF109)</f>
        <v>0</v>
      </c>
      <c r="AG110" s="232">
        <f t="shared" ref="AG110" si="184">SUM(AG106:AG109)</f>
        <v>0</v>
      </c>
    </row>
    <row r="111" spans="1:33" s="47" customFormat="1">
      <c r="A111" s="292"/>
      <c r="B111" s="234" t="s">
        <v>191</v>
      </c>
      <c r="C111" s="235" t="str">
        <f>IF(Datos!$C$57=0,"",IRR(C110:K110))</f>
        <v/>
      </c>
      <c r="D111" s="1"/>
    </row>
    <row r="112" spans="1:33">
      <c r="A112" s="292">
        <v>9</v>
      </c>
      <c r="B112" s="228" t="s">
        <v>192</v>
      </c>
    </row>
    <row r="113" spans="1:33">
      <c r="A113" s="292"/>
      <c r="B113" s="227" t="s">
        <v>193</v>
      </c>
      <c r="C113" s="1">
        <f>+C57</f>
        <v>0</v>
      </c>
    </row>
    <row r="114" spans="1:33">
      <c r="A114" s="292"/>
      <c r="B114" s="227" t="s">
        <v>194</v>
      </c>
      <c r="D114" s="1">
        <f>+D58</f>
        <v>0</v>
      </c>
      <c r="E114" s="1">
        <f t="shared" ref="E114:AG114" si="185">+E58</f>
        <v>0</v>
      </c>
      <c r="F114" s="1">
        <f t="shared" si="185"/>
        <v>0</v>
      </c>
      <c r="G114" s="1">
        <f t="shared" si="185"/>
        <v>0</v>
      </c>
      <c r="H114" s="1">
        <f t="shared" si="185"/>
        <v>0</v>
      </c>
      <c r="I114" s="1">
        <f t="shared" si="185"/>
        <v>0</v>
      </c>
      <c r="J114" s="1">
        <f t="shared" si="185"/>
        <v>0</v>
      </c>
      <c r="K114" s="1">
        <f t="shared" si="185"/>
        <v>0</v>
      </c>
      <c r="L114" s="1">
        <f t="shared" si="185"/>
        <v>0</v>
      </c>
      <c r="M114" s="1">
        <f t="shared" si="185"/>
        <v>0</v>
      </c>
      <c r="N114" s="1">
        <f t="shared" si="185"/>
        <v>0</v>
      </c>
      <c r="O114" s="1">
        <f t="shared" si="185"/>
        <v>0</v>
      </c>
      <c r="P114" s="1">
        <f t="shared" si="185"/>
        <v>0</v>
      </c>
      <c r="Q114" s="1">
        <f t="shared" si="185"/>
        <v>0</v>
      </c>
      <c r="R114" s="1">
        <f t="shared" si="185"/>
        <v>0</v>
      </c>
      <c r="S114" s="1">
        <f t="shared" si="185"/>
        <v>0</v>
      </c>
      <c r="T114" s="1">
        <f t="shared" si="185"/>
        <v>0</v>
      </c>
      <c r="U114" s="1">
        <f t="shared" si="185"/>
        <v>0</v>
      </c>
      <c r="V114" s="1">
        <f t="shared" si="185"/>
        <v>0</v>
      </c>
      <c r="W114" s="1">
        <f t="shared" si="185"/>
        <v>0</v>
      </c>
      <c r="X114" s="1">
        <f t="shared" si="185"/>
        <v>0</v>
      </c>
      <c r="Y114" s="1">
        <f t="shared" si="185"/>
        <v>0</v>
      </c>
      <c r="Z114" s="1">
        <f t="shared" si="185"/>
        <v>0</v>
      </c>
      <c r="AA114" s="1">
        <f t="shared" si="185"/>
        <v>0</v>
      </c>
      <c r="AB114" s="1">
        <f t="shared" si="185"/>
        <v>0</v>
      </c>
      <c r="AC114" s="1">
        <f t="shared" si="185"/>
        <v>0</v>
      </c>
      <c r="AD114" s="1">
        <f t="shared" si="185"/>
        <v>0</v>
      </c>
      <c r="AE114" s="1">
        <f t="shared" si="185"/>
        <v>0</v>
      </c>
      <c r="AF114" s="1">
        <f t="shared" si="185"/>
        <v>0</v>
      </c>
      <c r="AG114" s="1">
        <f t="shared" si="185"/>
        <v>0</v>
      </c>
    </row>
    <row r="115" spans="1:33">
      <c r="A115" s="292"/>
      <c r="B115" s="227" t="s">
        <v>195</v>
      </c>
      <c r="L115" s="224">
        <f>+L36</f>
        <v>0</v>
      </c>
    </row>
    <row r="116" spans="1:33">
      <c r="A116" s="292"/>
      <c r="B116" s="227" t="s">
        <v>196</v>
      </c>
      <c r="L116" s="224">
        <f>+L37</f>
        <v>0</v>
      </c>
    </row>
    <row r="117" spans="1:33" s="230" customFormat="1">
      <c r="A117" s="292"/>
      <c r="B117" s="230" t="s">
        <v>197</v>
      </c>
      <c r="C117" s="232">
        <f>SUM(C113:C116)</f>
        <v>0</v>
      </c>
      <c r="D117" s="232">
        <f>SUM(D113:D116)</f>
        <v>0</v>
      </c>
      <c r="E117" s="232">
        <f t="shared" ref="E117" si="186">SUM(E113:E116)</f>
        <v>0</v>
      </c>
      <c r="F117" s="232">
        <f t="shared" ref="F117" si="187">SUM(F113:F116)</f>
        <v>0</v>
      </c>
      <c r="G117" s="232">
        <f t="shared" ref="G117" si="188">SUM(G113:G116)</f>
        <v>0</v>
      </c>
      <c r="H117" s="232">
        <f t="shared" ref="H117" si="189">SUM(H113:H116)</f>
        <v>0</v>
      </c>
      <c r="I117" s="232">
        <f>SUM(I113:I116)</f>
        <v>0</v>
      </c>
      <c r="J117" s="232">
        <f t="shared" ref="J117" si="190">SUM(J113:J116)</f>
        <v>0</v>
      </c>
      <c r="K117" s="232">
        <f t="shared" ref="K117" si="191">SUM(K113:K116)</f>
        <v>0</v>
      </c>
      <c r="L117" s="232">
        <f t="shared" ref="L117" si="192">SUM(L113:L116)</f>
        <v>0</v>
      </c>
      <c r="M117" s="232">
        <f t="shared" ref="M117" si="193">SUM(M113:M116)</f>
        <v>0</v>
      </c>
      <c r="N117" s="232">
        <f t="shared" ref="N117" si="194">SUM(N113:N116)</f>
        <v>0</v>
      </c>
      <c r="O117" s="232">
        <f t="shared" ref="O117" si="195">SUM(O113:O116)</f>
        <v>0</v>
      </c>
      <c r="P117" s="232">
        <f t="shared" ref="P117" si="196">SUM(P113:P116)</f>
        <v>0</v>
      </c>
      <c r="Q117" s="232">
        <f t="shared" ref="Q117" si="197">SUM(Q113:Q116)</f>
        <v>0</v>
      </c>
      <c r="R117" s="232">
        <f t="shared" ref="R117" si="198">SUM(R113:R116)</f>
        <v>0</v>
      </c>
      <c r="S117" s="232">
        <f t="shared" ref="S117" si="199">SUM(S113:S116)</f>
        <v>0</v>
      </c>
      <c r="T117" s="232">
        <f t="shared" ref="T117" si="200">SUM(T113:T116)</f>
        <v>0</v>
      </c>
      <c r="U117" s="232">
        <f t="shared" ref="U117" si="201">SUM(U113:U116)</f>
        <v>0</v>
      </c>
      <c r="V117" s="232">
        <f t="shared" ref="V117" si="202">SUM(V113:V116)</f>
        <v>0</v>
      </c>
      <c r="W117" s="232">
        <f t="shared" ref="W117" si="203">SUM(W113:W116)</f>
        <v>0</v>
      </c>
      <c r="X117" s="232">
        <f t="shared" ref="X117" si="204">SUM(X113:X116)</f>
        <v>0</v>
      </c>
      <c r="Y117" s="232">
        <f t="shared" ref="Y117" si="205">SUM(Y113:Y116)</f>
        <v>0</v>
      </c>
      <c r="Z117" s="232">
        <f t="shared" ref="Z117" si="206">SUM(Z113:Z116)</f>
        <v>0</v>
      </c>
      <c r="AA117" s="232">
        <f t="shared" ref="AA117" si="207">SUM(AA113:AA116)</f>
        <v>0</v>
      </c>
      <c r="AB117" s="232">
        <f t="shared" ref="AB117" si="208">SUM(AB113:AB116)</f>
        <v>0</v>
      </c>
      <c r="AC117" s="232">
        <f t="shared" ref="AC117" si="209">SUM(AC113:AC116)</f>
        <v>0</v>
      </c>
      <c r="AD117" s="232">
        <f t="shared" ref="AD117" si="210">SUM(AD113:AD116)</f>
        <v>0</v>
      </c>
      <c r="AE117" s="232">
        <f t="shared" ref="AE117" si="211">SUM(AE113:AE116)</f>
        <v>0</v>
      </c>
      <c r="AF117" s="232">
        <f t="shared" ref="AF117" si="212">SUM(AF113:AF116)</f>
        <v>0</v>
      </c>
      <c r="AG117" s="232">
        <f t="shared" ref="AG117" si="213">SUM(AG113:AG116)</f>
        <v>0</v>
      </c>
    </row>
    <row r="118" spans="1:33" s="47" customFormat="1">
      <c r="A118" s="292"/>
      <c r="B118" s="234" t="s">
        <v>191</v>
      </c>
      <c r="C118" s="235" t="str">
        <f>IF(Datos!$C$57=0,"",IRR(C117:L117))</f>
        <v/>
      </c>
      <c r="D118" s="1"/>
    </row>
    <row r="119" spans="1:33">
      <c r="A119" s="292">
        <v>10</v>
      </c>
      <c r="B119" s="228" t="s">
        <v>192</v>
      </c>
    </row>
    <row r="120" spans="1:33">
      <c r="A120" s="292"/>
      <c r="B120" s="227" t="s">
        <v>193</v>
      </c>
      <c r="C120" s="1">
        <f>+C57</f>
        <v>0</v>
      </c>
    </row>
    <row r="121" spans="1:33">
      <c r="A121" s="292"/>
      <c r="B121" s="227" t="s">
        <v>194</v>
      </c>
      <c r="D121" s="1">
        <f>+D58</f>
        <v>0</v>
      </c>
      <c r="E121" s="1">
        <f t="shared" ref="E121:AG121" si="214">+E58</f>
        <v>0</v>
      </c>
      <c r="F121" s="1">
        <f t="shared" si="214"/>
        <v>0</v>
      </c>
      <c r="G121" s="1">
        <f t="shared" si="214"/>
        <v>0</v>
      </c>
      <c r="H121" s="1">
        <f t="shared" si="214"/>
        <v>0</v>
      </c>
      <c r="I121" s="1">
        <f t="shared" si="214"/>
        <v>0</v>
      </c>
      <c r="J121" s="1">
        <f t="shared" si="214"/>
        <v>0</v>
      </c>
      <c r="K121" s="1">
        <f t="shared" si="214"/>
        <v>0</v>
      </c>
      <c r="L121" s="1">
        <f t="shared" si="214"/>
        <v>0</v>
      </c>
      <c r="M121" s="1">
        <f t="shared" si="214"/>
        <v>0</v>
      </c>
      <c r="N121" s="1">
        <f t="shared" si="214"/>
        <v>0</v>
      </c>
      <c r="O121" s="1">
        <f t="shared" si="214"/>
        <v>0</v>
      </c>
      <c r="P121" s="1">
        <f t="shared" si="214"/>
        <v>0</v>
      </c>
      <c r="Q121" s="1">
        <f t="shared" si="214"/>
        <v>0</v>
      </c>
      <c r="R121" s="1">
        <f t="shared" si="214"/>
        <v>0</v>
      </c>
      <c r="S121" s="1">
        <f t="shared" si="214"/>
        <v>0</v>
      </c>
      <c r="T121" s="1">
        <f t="shared" si="214"/>
        <v>0</v>
      </c>
      <c r="U121" s="1">
        <f t="shared" si="214"/>
        <v>0</v>
      </c>
      <c r="V121" s="1">
        <f t="shared" si="214"/>
        <v>0</v>
      </c>
      <c r="W121" s="1">
        <f t="shared" si="214"/>
        <v>0</v>
      </c>
      <c r="X121" s="1">
        <f t="shared" si="214"/>
        <v>0</v>
      </c>
      <c r="Y121" s="1">
        <f t="shared" si="214"/>
        <v>0</v>
      </c>
      <c r="Z121" s="1">
        <f t="shared" si="214"/>
        <v>0</v>
      </c>
      <c r="AA121" s="1">
        <f t="shared" si="214"/>
        <v>0</v>
      </c>
      <c r="AB121" s="1">
        <f t="shared" si="214"/>
        <v>0</v>
      </c>
      <c r="AC121" s="1">
        <f t="shared" si="214"/>
        <v>0</v>
      </c>
      <c r="AD121" s="1">
        <f t="shared" si="214"/>
        <v>0</v>
      </c>
      <c r="AE121" s="1">
        <f t="shared" si="214"/>
        <v>0</v>
      </c>
      <c r="AF121" s="1">
        <f t="shared" si="214"/>
        <v>0</v>
      </c>
      <c r="AG121" s="1">
        <f t="shared" si="214"/>
        <v>0</v>
      </c>
    </row>
    <row r="122" spans="1:33">
      <c r="A122" s="292"/>
      <c r="B122" s="227" t="s">
        <v>195</v>
      </c>
      <c r="M122" s="224">
        <f>+M36</f>
        <v>0</v>
      </c>
    </row>
    <row r="123" spans="1:33">
      <c r="A123" s="292"/>
      <c r="B123" s="227" t="s">
        <v>196</v>
      </c>
      <c r="M123" s="224">
        <f>+M37</f>
        <v>0</v>
      </c>
    </row>
    <row r="124" spans="1:33" s="230" customFormat="1">
      <c r="A124" s="292"/>
      <c r="B124" s="230" t="s">
        <v>197</v>
      </c>
      <c r="C124" s="232">
        <f>SUM(C120:C123)</f>
        <v>0</v>
      </c>
      <c r="D124" s="232">
        <f>SUM(D120:D123)</f>
        <v>0</v>
      </c>
      <c r="E124" s="232">
        <f t="shared" ref="E124" si="215">SUM(E120:E123)</f>
        <v>0</v>
      </c>
      <c r="F124" s="232">
        <f t="shared" ref="F124" si="216">SUM(F120:F123)</f>
        <v>0</v>
      </c>
      <c r="G124" s="232">
        <f t="shared" ref="G124" si="217">SUM(G120:G123)</f>
        <v>0</v>
      </c>
      <c r="H124" s="232">
        <f t="shared" ref="H124" si="218">SUM(H120:H123)</f>
        <v>0</v>
      </c>
      <c r="I124" s="232">
        <f>SUM(I120:I123)</f>
        <v>0</v>
      </c>
      <c r="J124" s="232">
        <f t="shared" ref="J124" si="219">SUM(J120:J123)</f>
        <v>0</v>
      </c>
      <c r="K124" s="232">
        <f t="shared" ref="K124" si="220">SUM(K120:K123)</f>
        <v>0</v>
      </c>
      <c r="L124" s="232">
        <f t="shared" ref="L124" si="221">SUM(L120:L123)</f>
        <v>0</v>
      </c>
      <c r="M124" s="232">
        <f t="shared" ref="M124" si="222">SUM(M120:M123)</f>
        <v>0</v>
      </c>
      <c r="N124" s="232">
        <f t="shared" ref="N124" si="223">SUM(N120:N123)</f>
        <v>0</v>
      </c>
      <c r="O124" s="232">
        <f t="shared" ref="O124" si="224">SUM(O120:O123)</f>
        <v>0</v>
      </c>
      <c r="P124" s="232">
        <f t="shared" ref="P124" si="225">SUM(P120:P123)</f>
        <v>0</v>
      </c>
      <c r="Q124" s="232">
        <f t="shared" ref="Q124" si="226">SUM(Q120:Q123)</f>
        <v>0</v>
      </c>
      <c r="R124" s="232">
        <f t="shared" ref="R124" si="227">SUM(R120:R123)</f>
        <v>0</v>
      </c>
      <c r="S124" s="232">
        <f t="shared" ref="S124" si="228">SUM(S120:S123)</f>
        <v>0</v>
      </c>
      <c r="T124" s="232">
        <f t="shared" ref="T124" si="229">SUM(T120:T123)</f>
        <v>0</v>
      </c>
      <c r="U124" s="232">
        <f t="shared" ref="U124" si="230">SUM(U120:U123)</f>
        <v>0</v>
      </c>
      <c r="V124" s="232">
        <f t="shared" ref="V124" si="231">SUM(V120:V123)</f>
        <v>0</v>
      </c>
      <c r="W124" s="232">
        <f t="shared" ref="W124" si="232">SUM(W120:W123)</f>
        <v>0</v>
      </c>
      <c r="X124" s="232">
        <f t="shared" ref="X124" si="233">SUM(X120:X123)</f>
        <v>0</v>
      </c>
      <c r="Y124" s="232">
        <f t="shared" ref="Y124" si="234">SUM(Y120:Y123)</f>
        <v>0</v>
      </c>
      <c r="Z124" s="232">
        <f t="shared" ref="Z124" si="235">SUM(Z120:Z123)</f>
        <v>0</v>
      </c>
      <c r="AA124" s="232">
        <f t="shared" ref="AA124" si="236">SUM(AA120:AA123)</f>
        <v>0</v>
      </c>
      <c r="AB124" s="232">
        <f t="shared" ref="AB124" si="237">SUM(AB120:AB123)</f>
        <v>0</v>
      </c>
      <c r="AC124" s="232">
        <f t="shared" ref="AC124" si="238">SUM(AC120:AC123)</f>
        <v>0</v>
      </c>
      <c r="AD124" s="232">
        <f t="shared" ref="AD124" si="239">SUM(AD120:AD123)</f>
        <v>0</v>
      </c>
      <c r="AE124" s="232">
        <f t="shared" ref="AE124" si="240">SUM(AE120:AE123)</f>
        <v>0</v>
      </c>
      <c r="AF124" s="232">
        <f t="shared" ref="AF124" si="241">SUM(AF120:AF123)</f>
        <v>0</v>
      </c>
      <c r="AG124" s="232">
        <f t="shared" ref="AG124" si="242">SUM(AG120:AG123)</f>
        <v>0</v>
      </c>
    </row>
    <row r="125" spans="1:33" s="47" customFormat="1">
      <c r="A125" s="292"/>
      <c r="B125" s="234" t="s">
        <v>191</v>
      </c>
      <c r="C125" s="235" t="str">
        <f>IF(Datos!$C$57=0,"",IRR(C124:M124))</f>
        <v/>
      </c>
      <c r="D125" s="1"/>
    </row>
    <row r="126" spans="1:33">
      <c r="A126" s="292">
        <v>11</v>
      </c>
      <c r="B126" s="228" t="s">
        <v>192</v>
      </c>
    </row>
    <row r="127" spans="1:33">
      <c r="A127" s="292"/>
      <c r="B127" s="227" t="s">
        <v>193</v>
      </c>
      <c r="C127" s="1">
        <f>+C57</f>
        <v>0</v>
      </c>
    </row>
    <row r="128" spans="1:33">
      <c r="A128" s="292"/>
      <c r="B128" s="227" t="s">
        <v>194</v>
      </c>
      <c r="D128" s="1">
        <f>+D58</f>
        <v>0</v>
      </c>
      <c r="E128" s="1">
        <f t="shared" ref="E128:AG128" si="243">+E58</f>
        <v>0</v>
      </c>
      <c r="F128" s="1">
        <f t="shared" si="243"/>
        <v>0</v>
      </c>
      <c r="G128" s="1">
        <f t="shared" si="243"/>
        <v>0</v>
      </c>
      <c r="H128" s="1">
        <f t="shared" si="243"/>
        <v>0</v>
      </c>
      <c r="I128" s="1">
        <f t="shared" si="243"/>
        <v>0</v>
      </c>
      <c r="J128" s="1">
        <f t="shared" si="243"/>
        <v>0</v>
      </c>
      <c r="K128" s="1">
        <f t="shared" si="243"/>
        <v>0</v>
      </c>
      <c r="L128" s="1">
        <f t="shared" si="243"/>
        <v>0</v>
      </c>
      <c r="M128" s="1">
        <f t="shared" si="243"/>
        <v>0</v>
      </c>
      <c r="N128" s="1">
        <f t="shared" si="243"/>
        <v>0</v>
      </c>
      <c r="O128" s="1">
        <f t="shared" si="243"/>
        <v>0</v>
      </c>
      <c r="P128" s="1">
        <f t="shared" si="243"/>
        <v>0</v>
      </c>
      <c r="Q128" s="1">
        <f t="shared" si="243"/>
        <v>0</v>
      </c>
      <c r="R128" s="1">
        <f t="shared" si="243"/>
        <v>0</v>
      </c>
      <c r="S128" s="1">
        <f t="shared" si="243"/>
        <v>0</v>
      </c>
      <c r="T128" s="1">
        <f t="shared" si="243"/>
        <v>0</v>
      </c>
      <c r="U128" s="1">
        <f t="shared" si="243"/>
        <v>0</v>
      </c>
      <c r="V128" s="1">
        <f t="shared" si="243"/>
        <v>0</v>
      </c>
      <c r="W128" s="1">
        <f t="shared" si="243"/>
        <v>0</v>
      </c>
      <c r="X128" s="1">
        <f t="shared" si="243"/>
        <v>0</v>
      </c>
      <c r="Y128" s="1">
        <f t="shared" si="243"/>
        <v>0</v>
      </c>
      <c r="Z128" s="1">
        <f t="shared" si="243"/>
        <v>0</v>
      </c>
      <c r="AA128" s="1">
        <f t="shared" si="243"/>
        <v>0</v>
      </c>
      <c r="AB128" s="1">
        <f t="shared" si="243"/>
        <v>0</v>
      </c>
      <c r="AC128" s="1">
        <f t="shared" si="243"/>
        <v>0</v>
      </c>
      <c r="AD128" s="1">
        <f t="shared" si="243"/>
        <v>0</v>
      </c>
      <c r="AE128" s="1">
        <f t="shared" si="243"/>
        <v>0</v>
      </c>
      <c r="AF128" s="1">
        <f t="shared" si="243"/>
        <v>0</v>
      </c>
      <c r="AG128" s="1">
        <f t="shared" si="243"/>
        <v>0</v>
      </c>
    </row>
    <row r="129" spans="1:33">
      <c r="A129" s="292"/>
      <c r="B129" s="227" t="s">
        <v>195</v>
      </c>
      <c r="N129" s="224">
        <f>+N36</f>
        <v>0</v>
      </c>
    </row>
    <row r="130" spans="1:33">
      <c r="A130" s="292"/>
      <c r="B130" s="227" t="s">
        <v>196</v>
      </c>
      <c r="N130" s="224">
        <f>+N37</f>
        <v>0</v>
      </c>
    </row>
    <row r="131" spans="1:33" s="230" customFormat="1">
      <c r="A131" s="292"/>
      <c r="B131" s="230" t="s">
        <v>197</v>
      </c>
      <c r="C131" s="232">
        <f>SUM(C127:C130)</f>
        <v>0</v>
      </c>
      <c r="D131" s="232">
        <f>SUM(D127:D130)</f>
        <v>0</v>
      </c>
      <c r="E131" s="232">
        <f t="shared" ref="E131" si="244">SUM(E127:E130)</f>
        <v>0</v>
      </c>
      <c r="F131" s="232">
        <f t="shared" ref="F131" si="245">SUM(F127:F130)</f>
        <v>0</v>
      </c>
      <c r="G131" s="232">
        <f t="shared" ref="G131" si="246">SUM(G127:G130)</f>
        <v>0</v>
      </c>
      <c r="H131" s="232">
        <f t="shared" ref="H131" si="247">SUM(H127:H130)</f>
        <v>0</v>
      </c>
      <c r="I131" s="232">
        <f>SUM(I127:I130)</f>
        <v>0</v>
      </c>
      <c r="J131" s="232">
        <f t="shared" ref="J131" si="248">SUM(J127:J130)</f>
        <v>0</v>
      </c>
      <c r="K131" s="232">
        <f t="shared" ref="K131" si="249">SUM(K127:K130)</f>
        <v>0</v>
      </c>
      <c r="L131" s="232">
        <f t="shared" ref="L131" si="250">SUM(L127:L130)</f>
        <v>0</v>
      </c>
      <c r="M131" s="232">
        <f t="shared" ref="M131" si="251">SUM(M127:M130)</f>
        <v>0</v>
      </c>
      <c r="N131" s="232">
        <f t="shared" ref="N131" si="252">SUM(N127:N130)</f>
        <v>0</v>
      </c>
      <c r="O131" s="232">
        <f t="shared" ref="O131" si="253">SUM(O127:O130)</f>
        <v>0</v>
      </c>
      <c r="P131" s="232">
        <f t="shared" ref="P131" si="254">SUM(P127:P130)</f>
        <v>0</v>
      </c>
      <c r="Q131" s="232">
        <f t="shared" ref="Q131" si="255">SUM(Q127:Q130)</f>
        <v>0</v>
      </c>
      <c r="R131" s="232">
        <f t="shared" ref="R131" si="256">SUM(R127:R130)</f>
        <v>0</v>
      </c>
      <c r="S131" s="232">
        <f t="shared" ref="S131" si="257">SUM(S127:S130)</f>
        <v>0</v>
      </c>
      <c r="T131" s="232">
        <f t="shared" ref="T131" si="258">SUM(T127:T130)</f>
        <v>0</v>
      </c>
      <c r="U131" s="232">
        <f t="shared" ref="U131" si="259">SUM(U127:U130)</f>
        <v>0</v>
      </c>
      <c r="V131" s="232">
        <f t="shared" ref="V131" si="260">SUM(V127:V130)</f>
        <v>0</v>
      </c>
      <c r="W131" s="232">
        <f t="shared" ref="W131" si="261">SUM(W127:W130)</f>
        <v>0</v>
      </c>
      <c r="X131" s="232">
        <f t="shared" ref="X131" si="262">SUM(X127:X130)</f>
        <v>0</v>
      </c>
      <c r="Y131" s="232">
        <f t="shared" ref="Y131" si="263">SUM(Y127:Y130)</f>
        <v>0</v>
      </c>
      <c r="Z131" s="232">
        <f t="shared" ref="Z131" si="264">SUM(Z127:Z130)</f>
        <v>0</v>
      </c>
      <c r="AA131" s="232">
        <f t="shared" ref="AA131" si="265">SUM(AA127:AA130)</f>
        <v>0</v>
      </c>
      <c r="AB131" s="232">
        <f t="shared" ref="AB131" si="266">SUM(AB127:AB130)</f>
        <v>0</v>
      </c>
      <c r="AC131" s="232">
        <f t="shared" ref="AC131" si="267">SUM(AC127:AC130)</f>
        <v>0</v>
      </c>
      <c r="AD131" s="232">
        <f t="shared" ref="AD131" si="268">SUM(AD127:AD130)</f>
        <v>0</v>
      </c>
      <c r="AE131" s="232">
        <f t="shared" ref="AE131" si="269">SUM(AE127:AE130)</f>
        <v>0</v>
      </c>
      <c r="AF131" s="232">
        <f t="shared" ref="AF131" si="270">SUM(AF127:AF130)</f>
        <v>0</v>
      </c>
      <c r="AG131" s="232">
        <f t="shared" ref="AG131" si="271">SUM(AG127:AG130)</f>
        <v>0</v>
      </c>
    </row>
    <row r="132" spans="1:33" s="47" customFormat="1">
      <c r="A132" s="292"/>
      <c r="B132" s="234" t="s">
        <v>191</v>
      </c>
      <c r="C132" s="235" t="str">
        <f>IF(Datos!$C$57=0,"",IRR(C131:N131))</f>
        <v/>
      </c>
      <c r="D132" s="1"/>
    </row>
    <row r="133" spans="1:33">
      <c r="A133" s="292">
        <v>12</v>
      </c>
      <c r="B133" s="228" t="s">
        <v>192</v>
      </c>
    </row>
    <row r="134" spans="1:33">
      <c r="A134" s="292"/>
      <c r="B134" s="227" t="s">
        <v>193</v>
      </c>
      <c r="C134" s="1">
        <f>+C57</f>
        <v>0</v>
      </c>
    </row>
    <row r="135" spans="1:33">
      <c r="A135" s="292"/>
      <c r="B135" s="227" t="s">
        <v>194</v>
      </c>
      <c r="D135" s="1">
        <f>+D58</f>
        <v>0</v>
      </c>
      <c r="E135" s="1">
        <f t="shared" ref="E135:AG135" si="272">+E58</f>
        <v>0</v>
      </c>
      <c r="F135" s="1">
        <f t="shared" si="272"/>
        <v>0</v>
      </c>
      <c r="G135" s="1">
        <f t="shared" si="272"/>
        <v>0</v>
      </c>
      <c r="H135" s="1">
        <f t="shared" si="272"/>
        <v>0</v>
      </c>
      <c r="I135" s="1">
        <f t="shared" si="272"/>
        <v>0</v>
      </c>
      <c r="J135" s="1">
        <f t="shared" si="272"/>
        <v>0</v>
      </c>
      <c r="K135" s="1">
        <f t="shared" si="272"/>
        <v>0</v>
      </c>
      <c r="L135" s="1">
        <f t="shared" si="272"/>
        <v>0</v>
      </c>
      <c r="M135" s="1">
        <f t="shared" si="272"/>
        <v>0</v>
      </c>
      <c r="N135" s="1">
        <f t="shared" si="272"/>
        <v>0</v>
      </c>
      <c r="O135" s="1">
        <f t="shared" si="272"/>
        <v>0</v>
      </c>
      <c r="P135" s="1">
        <f t="shared" si="272"/>
        <v>0</v>
      </c>
      <c r="Q135" s="1">
        <f t="shared" si="272"/>
        <v>0</v>
      </c>
      <c r="R135" s="1">
        <f t="shared" si="272"/>
        <v>0</v>
      </c>
      <c r="S135" s="1">
        <f t="shared" si="272"/>
        <v>0</v>
      </c>
      <c r="T135" s="1">
        <f t="shared" si="272"/>
        <v>0</v>
      </c>
      <c r="U135" s="1">
        <f t="shared" si="272"/>
        <v>0</v>
      </c>
      <c r="V135" s="1">
        <f t="shared" si="272"/>
        <v>0</v>
      </c>
      <c r="W135" s="1">
        <f t="shared" si="272"/>
        <v>0</v>
      </c>
      <c r="X135" s="1">
        <f t="shared" si="272"/>
        <v>0</v>
      </c>
      <c r="Y135" s="1">
        <f t="shared" si="272"/>
        <v>0</v>
      </c>
      <c r="Z135" s="1">
        <f t="shared" si="272"/>
        <v>0</v>
      </c>
      <c r="AA135" s="1">
        <f t="shared" si="272"/>
        <v>0</v>
      </c>
      <c r="AB135" s="1">
        <f t="shared" si="272"/>
        <v>0</v>
      </c>
      <c r="AC135" s="1">
        <f t="shared" si="272"/>
        <v>0</v>
      </c>
      <c r="AD135" s="1">
        <f t="shared" si="272"/>
        <v>0</v>
      </c>
      <c r="AE135" s="1">
        <f t="shared" si="272"/>
        <v>0</v>
      </c>
      <c r="AF135" s="1">
        <f t="shared" si="272"/>
        <v>0</v>
      </c>
      <c r="AG135" s="1">
        <f t="shared" si="272"/>
        <v>0</v>
      </c>
    </row>
    <row r="136" spans="1:33">
      <c r="A136" s="292"/>
      <c r="B136" s="227" t="s">
        <v>195</v>
      </c>
      <c r="O136" s="224">
        <f>+O36</f>
        <v>0</v>
      </c>
    </row>
    <row r="137" spans="1:33">
      <c r="A137" s="292"/>
      <c r="B137" s="227" t="s">
        <v>196</v>
      </c>
      <c r="O137" s="224">
        <f>+O37</f>
        <v>0</v>
      </c>
    </row>
    <row r="138" spans="1:33" s="230" customFormat="1">
      <c r="A138" s="292"/>
      <c r="B138" s="230" t="s">
        <v>197</v>
      </c>
      <c r="C138" s="232">
        <f>SUM(C134:C137)</f>
        <v>0</v>
      </c>
      <c r="D138" s="232">
        <f>SUM(D134:D137)</f>
        <v>0</v>
      </c>
      <c r="E138" s="232">
        <f t="shared" ref="E138" si="273">SUM(E134:E137)</f>
        <v>0</v>
      </c>
      <c r="F138" s="232">
        <f t="shared" ref="F138" si="274">SUM(F134:F137)</f>
        <v>0</v>
      </c>
      <c r="G138" s="232">
        <f t="shared" ref="G138" si="275">SUM(G134:G137)</f>
        <v>0</v>
      </c>
      <c r="H138" s="232">
        <f t="shared" ref="H138" si="276">SUM(H134:H137)</f>
        <v>0</v>
      </c>
      <c r="I138" s="232">
        <f>SUM(I134:I137)</f>
        <v>0</v>
      </c>
      <c r="J138" s="232">
        <f t="shared" ref="J138" si="277">SUM(J134:J137)</f>
        <v>0</v>
      </c>
      <c r="K138" s="232">
        <f t="shared" ref="K138" si="278">SUM(K134:K137)</f>
        <v>0</v>
      </c>
      <c r="L138" s="232">
        <f t="shared" ref="L138" si="279">SUM(L134:L137)</f>
        <v>0</v>
      </c>
      <c r="M138" s="232">
        <f t="shared" ref="M138" si="280">SUM(M134:M137)</f>
        <v>0</v>
      </c>
      <c r="N138" s="232">
        <f t="shared" ref="N138" si="281">SUM(N134:N137)</f>
        <v>0</v>
      </c>
      <c r="O138" s="232">
        <f t="shared" ref="O138" si="282">SUM(O134:O137)</f>
        <v>0</v>
      </c>
      <c r="P138" s="232">
        <f t="shared" ref="P138" si="283">SUM(P134:P137)</f>
        <v>0</v>
      </c>
      <c r="Q138" s="232">
        <f t="shared" ref="Q138" si="284">SUM(Q134:Q137)</f>
        <v>0</v>
      </c>
      <c r="R138" s="232">
        <f t="shared" ref="R138" si="285">SUM(R134:R137)</f>
        <v>0</v>
      </c>
      <c r="S138" s="232">
        <f t="shared" ref="S138" si="286">SUM(S134:S137)</f>
        <v>0</v>
      </c>
      <c r="T138" s="232">
        <f t="shared" ref="T138" si="287">SUM(T134:T137)</f>
        <v>0</v>
      </c>
      <c r="U138" s="232">
        <f t="shared" ref="U138" si="288">SUM(U134:U137)</f>
        <v>0</v>
      </c>
      <c r="V138" s="232">
        <f t="shared" ref="V138" si="289">SUM(V134:V137)</f>
        <v>0</v>
      </c>
      <c r="W138" s="232">
        <f t="shared" ref="W138" si="290">SUM(W134:W137)</f>
        <v>0</v>
      </c>
      <c r="X138" s="232">
        <f t="shared" ref="X138" si="291">SUM(X134:X137)</f>
        <v>0</v>
      </c>
      <c r="Y138" s="232">
        <f t="shared" ref="Y138" si="292">SUM(Y134:Y137)</f>
        <v>0</v>
      </c>
      <c r="Z138" s="232">
        <f t="shared" ref="Z138" si="293">SUM(Z134:Z137)</f>
        <v>0</v>
      </c>
      <c r="AA138" s="232">
        <f t="shared" ref="AA138" si="294">SUM(AA134:AA137)</f>
        <v>0</v>
      </c>
      <c r="AB138" s="232">
        <f t="shared" ref="AB138" si="295">SUM(AB134:AB137)</f>
        <v>0</v>
      </c>
      <c r="AC138" s="232">
        <f t="shared" ref="AC138" si="296">SUM(AC134:AC137)</f>
        <v>0</v>
      </c>
      <c r="AD138" s="232">
        <f t="shared" ref="AD138" si="297">SUM(AD134:AD137)</f>
        <v>0</v>
      </c>
      <c r="AE138" s="232">
        <f t="shared" ref="AE138" si="298">SUM(AE134:AE137)</f>
        <v>0</v>
      </c>
      <c r="AF138" s="232">
        <f t="shared" ref="AF138" si="299">SUM(AF134:AF137)</f>
        <v>0</v>
      </c>
      <c r="AG138" s="232">
        <f t="shared" ref="AG138" si="300">SUM(AG134:AG137)</f>
        <v>0</v>
      </c>
    </row>
    <row r="139" spans="1:33" s="47" customFormat="1">
      <c r="A139" s="292"/>
      <c r="B139" s="234" t="s">
        <v>191</v>
      </c>
      <c r="C139" s="235" t="str">
        <f>IF(Datos!$C$57=0,"",IRR(C138:O138))</f>
        <v/>
      </c>
      <c r="D139" s="1"/>
    </row>
    <row r="140" spans="1:33">
      <c r="A140" s="292">
        <v>13</v>
      </c>
      <c r="B140" s="228" t="s">
        <v>192</v>
      </c>
    </row>
    <row r="141" spans="1:33">
      <c r="A141" s="292"/>
      <c r="B141" s="227" t="s">
        <v>193</v>
      </c>
      <c r="C141" s="1">
        <f>+C57</f>
        <v>0</v>
      </c>
    </row>
    <row r="142" spans="1:33">
      <c r="A142" s="292"/>
      <c r="B142" s="227" t="s">
        <v>194</v>
      </c>
      <c r="D142" s="1">
        <f>+D58</f>
        <v>0</v>
      </c>
      <c r="E142" s="1">
        <f t="shared" ref="E142:AG142" si="301">+E58</f>
        <v>0</v>
      </c>
      <c r="F142" s="1">
        <f t="shared" si="301"/>
        <v>0</v>
      </c>
      <c r="G142" s="1">
        <f t="shared" si="301"/>
        <v>0</v>
      </c>
      <c r="H142" s="1">
        <f t="shared" si="301"/>
        <v>0</v>
      </c>
      <c r="I142" s="1">
        <f t="shared" si="301"/>
        <v>0</v>
      </c>
      <c r="J142" s="1">
        <f t="shared" si="301"/>
        <v>0</v>
      </c>
      <c r="K142" s="1">
        <f t="shared" si="301"/>
        <v>0</v>
      </c>
      <c r="L142" s="1">
        <f t="shared" si="301"/>
        <v>0</v>
      </c>
      <c r="M142" s="1">
        <f t="shared" si="301"/>
        <v>0</v>
      </c>
      <c r="N142" s="1">
        <f t="shared" si="301"/>
        <v>0</v>
      </c>
      <c r="O142" s="1">
        <f t="shared" si="301"/>
        <v>0</v>
      </c>
      <c r="P142" s="1">
        <f t="shared" si="301"/>
        <v>0</v>
      </c>
      <c r="Q142" s="1">
        <f t="shared" si="301"/>
        <v>0</v>
      </c>
      <c r="R142" s="1">
        <f t="shared" si="301"/>
        <v>0</v>
      </c>
      <c r="S142" s="1">
        <f t="shared" si="301"/>
        <v>0</v>
      </c>
      <c r="T142" s="1">
        <f t="shared" si="301"/>
        <v>0</v>
      </c>
      <c r="U142" s="1">
        <f t="shared" si="301"/>
        <v>0</v>
      </c>
      <c r="V142" s="1">
        <f t="shared" si="301"/>
        <v>0</v>
      </c>
      <c r="W142" s="1">
        <f t="shared" si="301"/>
        <v>0</v>
      </c>
      <c r="X142" s="1">
        <f t="shared" si="301"/>
        <v>0</v>
      </c>
      <c r="Y142" s="1">
        <f t="shared" si="301"/>
        <v>0</v>
      </c>
      <c r="Z142" s="1">
        <f t="shared" si="301"/>
        <v>0</v>
      </c>
      <c r="AA142" s="1">
        <f t="shared" si="301"/>
        <v>0</v>
      </c>
      <c r="AB142" s="1">
        <f t="shared" si="301"/>
        <v>0</v>
      </c>
      <c r="AC142" s="1">
        <f t="shared" si="301"/>
        <v>0</v>
      </c>
      <c r="AD142" s="1">
        <f t="shared" si="301"/>
        <v>0</v>
      </c>
      <c r="AE142" s="1">
        <f t="shared" si="301"/>
        <v>0</v>
      </c>
      <c r="AF142" s="1">
        <f t="shared" si="301"/>
        <v>0</v>
      </c>
      <c r="AG142" s="1">
        <f t="shared" si="301"/>
        <v>0</v>
      </c>
    </row>
    <row r="143" spans="1:33">
      <c r="A143" s="292"/>
      <c r="B143" s="227" t="s">
        <v>195</v>
      </c>
      <c r="P143" s="224">
        <f>+P36</f>
        <v>0</v>
      </c>
    </row>
    <row r="144" spans="1:33">
      <c r="A144" s="292"/>
      <c r="B144" s="227" t="s">
        <v>196</v>
      </c>
      <c r="P144" s="224">
        <f>+P37</f>
        <v>0</v>
      </c>
    </row>
    <row r="145" spans="1:33" s="230" customFormat="1">
      <c r="A145" s="292"/>
      <c r="B145" s="230" t="s">
        <v>197</v>
      </c>
      <c r="C145" s="232">
        <f>SUM(C141:C144)</f>
        <v>0</v>
      </c>
      <c r="D145" s="232">
        <f>SUM(D141:D144)</f>
        <v>0</v>
      </c>
      <c r="E145" s="232">
        <f t="shared" ref="E145" si="302">SUM(E141:E144)</f>
        <v>0</v>
      </c>
      <c r="F145" s="232">
        <f t="shared" ref="F145" si="303">SUM(F141:F144)</f>
        <v>0</v>
      </c>
      <c r="G145" s="232">
        <f t="shared" ref="G145" si="304">SUM(G141:G144)</f>
        <v>0</v>
      </c>
      <c r="H145" s="232">
        <f t="shared" ref="H145" si="305">SUM(H141:H144)</f>
        <v>0</v>
      </c>
      <c r="I145" s="232">
        <f>SUM(I141:I144)</f>
        <v>0</v>
      </c>
      <c r="J145" s="232">
        <f t="shared" ref="J145" si="306">SUM(J141:J144)</f>
        <v>0</v>
      </c>
      <c r="K145" s="232">
        <f t="shared" ref="K145" si="307">SUM(K141:K144)</f>
        <v>0</v>
      </c>
      <c r="L145" s="232">
        <f t="shared" ref="L145" si="308">SUM(L141:L144)</f>
        <v>0</v>
      </c>
      <c r="M145" s="232">
        <f t="shared" ref="M145" si="309">SUM(M141:M144)</f>
        <v>0</v>
      </c>
      <c r="N145" s="232">
        <f t="shared" ref="N145" si="310">SUM(N141:N144)</f>
        <v>0</v>
      </c>
      <c r="O145" s="232">
        <f t="shared" ref="O145" si="311">SUM(O141:O144)</f>
        <v>0</v>
      </c>
      <c r="P145" s="232">
        <f t="shared" ref="P145" si="312">SUM(P141:P144)</f>
        <v>0</v>
      </c>
      <c r="Q145" s="232">
        <f t="shared" ref="Q145" si="313">SUM(Q141:Q144)</f>
        <v>0</v>
      </c>
      <c r="R145" s="232">
        <f t="shared" ref="R145" si="314">SUM(R141:R144)</f>
        <v>0</v>
      </c>
      <c r="S145" s="232">
        <f t="shared" ref="S145" si="315">SUM(S141:S144)</f>
        <v>0</v>
      </c>
      <c r="T145" s="232">
        <f t="shared" ref="T145" si="316">SUM(T141:T144)</f>
        <v>0</v>
      </c>
      <c r="U145" s="232">
        <f t="shared" ref="U145" si="317">SUM(U141:U144)</f>
        <v>0</v>
      </c>
      <c r="V145" s="232">
        <f t="shared" ref="V145" si="318">SUM(V141:V144)</f>
        <v>0</v>
      </c>
      <c r="W145" s="232">
        <f t="shared" ref="W145" si="319">SUM(W141:W144)</f>
        <v>0</v>
      </c>
      <c r="X145" s="232">
        <f t="shared" ref="X145" si="320">SUM(X141:X144)</f>
        <v>0</v>
      </c>
      <c r="Y145" s="232">
        <f t="shared" ref="Y145" si="321">SUM(Y141:Y144)</f>
        <v>0</v>
      </c>
      <c r="Z145" s="232">
        <f t="shared" ref="Z145" si="322">SUM(Z141:Z144)</f>
        <v>0</v>
      </c>
      <c r="AA145" s="232">
        <f t="shared" ref="AA145" si="323">SUM(AA141:AA144)</f>
        <v>0</v>
      </c>
      <c r="AB145" s="232">
        <f t="shared" ref="AB145" si="324">SUM(AB141:AB144)</f>
        <v>0</v>
      </c>
      <c r="AC145" s="232">
        <f t="shared" ref="AC145" si="325">SUM(AC141:AC144)</f>
        <v>0</v>
      </c>
      <c r="AD145" s="232">
        <f t="shared" ref="AD145" si="326">SUM(AD141:AD144)</f>
        <v>0</v>
      </c>
      <c r="AE145" s="232">
        <f t="shared" ref="AE145" si="327">SUM(AE141:AE144)</f>
        <v>0</v>
      </c>
      <c r="AF145" s="232">
        <f t="shared" ref="AF145" si="328">SUM(AF141:AF144)</f>
        <v>0</v>
      </c>
      <c r="AG145" s="232">
        <f t="shared" ref="AG145" si="329">SUM(AG141:AG144)</f>
        <v>0</v>
      </c>
    </row>
    <row r="146" spans="1:33" s="47" customFormat="1">
      <c r="A146" s="292"/>
      <c r="B146" s="234" t="s">
        <v>191</v>
      </c>
      <c r="C146" s="235" t="str">
        <f>IF(Datos!$C$57=0,"",IRR(C145:P145))</f>
        <v/>
      </c>
      <c r="D146" s="1"/>
    </row>
    <row r="147" spans="1:33">
      <c r="A147" s="292">
        <v>14</v>
      </c>
      <c r="B147" s="228" t="s">
        <v>192</v>
      </c>
    </row>
    <row r="148" spans="1:33">
      <c r="A148" s="292"/>
      <c r="B148" s="227" t="s">
        <v>193</v>
      </c>
      <c r="C148" s="1">
        <f>+C57</f>
        <v>0</v>
      </c>
    </row>
    <row r="149" spans="1:33">
      <c r="A149" s="292"/>
      <c r="B149" s="227" t="s">
        <v>194</v>
      </c>
      <c r="D149" s="1">
        <f>+D58</f>
        <v>0</v>
      </c>
      <c r="E149" s="1">
        <f t="shared" ref="E149:AG149" si="330">+E58</f>
        <v>0</v>
      </c>
      <c r="F149" s="1">
        <f t="shared" si="330"/>
        <v>0</v>
      </c>
      <c r="G149" s="1">
        <f t="shared" si="330"/>
        <v>0</v>
      </c>
      <c r="H149" s="1">
        <f t="shared" si="330"/>
        <v>0</v>
      </c>
      <c r="I149" s="1">
        <f t="shared" si="330"/>
        <v>0</v>
      </c>
      <c r="J149" s="1">
        <f t="shared" si="330"/>
        <v>0</v>
      </c>
      <c r="K149" s="1">
        <f t="shared" si="330"/>
        <v>0</v>
      </c>
      <c r="L149" s="1">
        <f t="shared" si="330"/>
        <v>0</v>
      </c>
      <c r="M149" s="1">
        <f t="shared" si="330"/>
        <v>0</v>
      </c>
      <c r="N149" s="1">
        <f t="shared" si="330"/>
        <v>0</v>
      </c>
      <c r="O149" s="1">
        <f t="shared" si="330"/>
        <v>0</v>
      </c>
      <c r="P149" s="1">
        <f t="shared" si="330"/>
        <v>0</v>
      </c>
      <c r="Q149" s="1">
        <f t="shared" si="330"/>
        <v>0</v>
      </c>
      <c r="R149" s="1">
        <f t="shared" si="330"/>
        <v>0</v>
      </c>
      <c r="S149" s="1">
        <f t="shared" si="330"/>
        <v>0</v>
      </c>
      <c r="T149" s="1">
        <f t="shared" si="330"/>
        <v>0</v>
      </c>
      <c r="U149" s="1">
        <f t="shared" si="330"/>
        <v>0</v>
      </c>
      <c r="V149" s="1">
        <f t="shared" si="330"/>
        <v>0</v>
      </c>
      <c r="W149" s="1">
        <f t="shared" si="330"/>
        <v>0</v>
      </c>
      <c r="X149" s="1">
        <f t="shared" si="330"/>
        <v>0</v>
      </c>
      <c r="Y149" s="1">
        <f t="shared" si="330"/>
        <v>0</v>
      </c>
      <c r="Z149" s="1">
        <f t="shared" si="330"/>
        <v>0</v>
      </c>
      <c r="AA149" s="1">
        <f t="shared" si="330"/>
        <v>0</v>
      </c>
      <c r="AB149" s="1">
        <f t="shared" si="330"/>
        <v>0</v>
      </c>
      <c r="AC149" s="1">
        <f t="shared" si="330"/>
        <v>0</v>
      </c>
      <c r="AD149" s="1">
        <f t="shared" si="330"/>
        <v>0</v>
      </c>
      <c r="AE149" s="1">
        <f t="shared" si="330"/>
        <v>0</v>
      </c>
      <c r="AF149" s="1">
        <f t="shared" si="330"/>
        <v>0</v>
      </c>
      <c r="AG149" s="1">
        <f t="shared" si="330"/>
        <v>0</v>
      </c>
    </row>
    <row r="150" spans="1:33">
      <c r="A150" s="292"/>
      <c r="B150" s="227" t="s">
        <v>195</v>
      </c>
      <c r="Q150" s="224">
        <f>+Q36</f>
        <v>0</v>
      </c>
    </row>
    <row r="151" spans="1:33">
      <c r="A151" s="292"/>
      <c r="B151" s="227" t="s">
        <v>196</v>
      </c>
      <c r="Q151" s="224">
        <f>+Q37</f>
        <v>0</v>
      </c>
    </row>
    <row r="152" spans="1:33" s="230" customFormat="1">
      <c r="A152" s="292"/>
      <c r="B152" s="230" t="s">
        <v>197</v>
      </c>
      <c r="C152" s="232">
        <f>SUM(C148:C151)</f>
        <v>0</v>
      </c>
      <c r="D152" s="232">
        <f>SUM(D148:D151)</f>
        <v>0</v>
      </c>
      <c r="E152" s="232">
        <f t="shared" ref="E152" si="331">SUM(E148:E151)</f>
        <v>0</v>
      </c>
      <c r="F152" s="232">
        <f t="shared" ref="F152" si="332">SUM(F148:F151)</f>
        <v>0</v>
      </c>
      <c r="G152" s="232">
        <f t="shared" ref="G152" si="333">SUM(G148:G151)</f>
        <v>0</v>
      </c>
      <c r="H152" s="232">
        <f t="shared" ref="H152" si="334">SUM(H148:H151)</f>
        <v>0</v>
      </c>
      <c r="I152" s="232">
        <f>SUM(I148:I151)</f>
        <v>0</v>
      </c>
      <c r="J152" s="232">
        <f t="shared" ref="J152" si="335">SUM(J148:J151)</f>
        <v>0</v>
      </c>
      <c r="K152" s="232">
        <f t="shared" ref="K152" si="336">SUM(K148:K151)</f>
        <v>0</v>
      </c>
      <c r="L152" s="232">
        <f t="shared" ref="L152" si="337">SUM(L148:L151)</f>
        <v>0</v>
      </c>
      <c r="M152" s="232">
        <f t="shared" ref="M152" si="338">SUM(M148:M151)</f>
        <v>0</v>
      </c>
      <c r="N152" s="232">
        <f t="shared" ref="N152" si="339">SUM(N148:N151)</f>
        <v>0</v>
      </c>
      <c r="O152" s="232">
        <f t="shared" ref="O152" si="340">SUM(O148:O151)</f>
        <v>0</v>
      </c>
      <c r="P152" s="232">
        <f t="shared" ref="P152" si="341">SUM(P148:P151)</f>
        <v>0</v>
      </c>
      <c r="Q152" s="232">
        <f t="shared" ref="Q152" si="342">SUM(Q148:Q151)</f>
        <v>0</v>
      </c>
      <c r="R152" s="232">
        <f t="shared" ref="R152" si="343">SUM(R148:R151)</f>
        <v>0</v>
      </c>
      <c r="S152" s="232">
        <f t="shared" ref="S152" si="344">SUM(S148:S151)</f>
        <v>0</v>
      </c>
      <c r="T152" s="232">
        <f t="shared" ref="T152" si="345">SUM(T148:T151)</f>
        <v>0</v>
      </c>
      <c r="U152" s="232">
        <f t="shared" ref="U152" si="346">SUM(U148:U151)</f>
        <v>0</v>
      </c>
      <c r="V152" s="232">
        <f t="shared" ref="V152" si="347">SUM(V148:V151)</f>
        <v>0</v>
      </c>
      <c r="W152" s="232">
        <f t="shared" ref="W152" si="348">SUM(W148:W151)</f>
        <v>0</v>
      </c>
      <c r="X152" s="232">
        <f t="shared" ref="X152" si="349">SUM(X148:X151)</f>
        <v>0</v>
      </c>
      <c r="Y152" s="232">
        <f t="shared" ref="Y152" si="350">SUM(Y148:Y151)</f>
        <v>0</v>
      </c>
      <c r="Z152" s="232">
        <f t="shared" ref="Z152" si="351">SUM(Z148:Z151)</f>
        <v>0</v>
      </c>
      <c r="AA152" s="232">
        <f t="shared" ref="AA152" si="352">SUM(AA148:AA151)</f>
        <v>0</v>
      </c>
      <c r="AB152" s="232">
        <f t="shared" ref="AB152" si="353">SUM(AB148:AB151)</f>
        <v>0</v>
      </c>
      <c r="AC152" s="232">
        <f t="shared" ref="AC152" si="354">SUM(AC148:AC151)</f>
        <v>0</v>
      </c>
      <c r="AD152" s="232">
        <f t="shared" ref="AD152" si="355">SUM(AD148:AD151)</f>
        <v>0</v>
      </c>
      <c r="AE152" s="232">
        <f t="shared" ref="AE152" si="356">SUM(AE148:AE151)</f>
        <v>0</v>
      </c>
      <c r="AF152" s="232">
        <f t="shared" ref="AF152" si="357">SUM(AF148:AF151)</f>
        <v>0</v>
      </c>
      <c r="AG152" s="232">
        <f t="shared" ref="AG152" si="358">SUM(AG148:AG151)</f>
        <v>0</v>
      </c>
    </row>
    <row r="153" spans="1:33" s="47" customFormat="1">
      <c r="A153" s="292"/>
      <c r="B153" s="234" t="s">
        <v>191</v>
      </c>
      <c r="C153" s="235" t="str">
        <f>IF(Datos!$C$57=0,"",IRR(C151:Q152))</f>
        <v/>
      </c>
      <c r="D153" s="1"/>
    </row>
    <row r="154" spans="1:33">
      <c r="A154" s="292">
        <v>15</v>
      </c>
      <c r="B154" s="228" t="s">
        <v>192</v>
      </c>
    </row>
    <row r="155" spans="1:33">
      <c r="A155" s="292"/>
      <c r="B155" s="227" t="s">
        <v>193</v>
      </c>
      <c r="C155" s="1">
        <f>+C57</f>
        <v>0</v>
      </c>
    </row>
    <row r="156" spans="1:33">
      <c r="A156" s="292"/>
      <c r="B156" s="227" t="s">
        <v>194</v>
      </c>
      <c r="D156" s="1">
        <f>+D58</f>
        <v>0</v>
      </c>
      <c r="E156" s="1">
        <f t="shared" ref="E156:AG156" si="359">+E58</f>
        <v>0</v>
      </c>
      <c r="F156" s="1">
        <f t="shared" si="359"/>
        <v>0</v>
      </c>
      <c r="G156" s="1">
        <f t="shared" si="359"/>
        <v>0</v>
      </c>
      <c r="H156" s="1">
        <f t="shared" si="359"/>
        <v>0</v>
      </c>
      <c r="I156" s="1">
        <f t="shared" si="359"/>
        <v>0</v>
      </c>
      <c r="J156" s="1">
        <f t="shared" si="359"/>
        <v>0</v>
      </c>
      <c r="K156" s="1">
        <f t="shared" si="359"/>
        <v>0</v>
      </c>
      <c r="L156" s="1">
        <f t="shared" si="359"/>
        <v>0</v>
      </c>
      <c r="M156" s="1">
        <f t="shared" si="359"/>
        <v>0</v>
      </c>
      <c r="N156" s="1">
        <f t="shared" si="359"/>
        <v>0</v>
      </c>
      <c r="O156" s="1">
        <f t="shared" si="359"/>
        <v>0</v>
      </c>
      <c r="P156" s="1">
        <f t="shared" si="359"/>
        <v>0</v>
      </c>
      <c r="Q156" s="1">
        <f t="shared" si="359"/>
        <v>0</v>
      </c>
      <c r="R156" s="1">
        <f t="shared" si="359"/>
        <v>0</v>
      </c>
      <c r="S156" s="1">
        <f t="shared" si="359"/>
        <v>0</v>
      </c>
      <c r="T156" s="1">
        <f t="shared" si="359"/>
        <v>0</v>
      </c>
      <c r="U156" s="1">
        <f t="shared" si="359"/>
        <v>0</v>
      </c>
      <c r="V156" s="1">
        <f t="shared" si="359"/>
        <v>0</v>
      </c>
      <c r="W156" s="1">
        <f t="shared" si="359"/>
        <v>0</v>
      </c>
      <c r="X156" s="1">
        <f t="shared" si="359"/>
        <v>0</v>
      </c>
      <c r="Y156" s="1">
        <f t="shared" si="359"/>
        <v>0</v>
      </c>
      <c r="Z156" s="1">
        <f t="shared" si="359"/>
        <v>0</v>
      </c>
      <c r="AA156" s="1">
        <f t="shared" si="359"/>
        <v>0</v>
      </c>
      <c r="AB156" s="1">
        <f t="shared" si="359"/>
        <v>0</v>
      </c>
      <c r="AC156" s="1">
        <f t="shared" si="359"/>
        <v>0</v>
      </c>
      <c r="AD156" s="1">
        <f t="shared" si="359"/>
        <v>0</v>
      </c>
      <c r="AE156" s="1">
        <f t="shared" si="359"/>
        <v>0</v>
      </c>
      <c r="AF156" s="1">
        <f t="shared" si="359"/>
        <v>0</v>
      </c>
      <c r="AG156" s="1">
        <f t="shared" si="359"/>
        <v>0</v>
      </c>
    </row>
    <row r="157" spans="1:33">
      <c r="A157" s="292"/>
      <c r="B157" s="227" t="s">
        <v>195</v>
      </c>
      <c r="R157" s="224">
        <f>+R36</f>
        <v>0</v>
      </c>
    </row>
    <row r="158" spans="1:33">
      <c r="A158" s="292"/>
      <c r="B158" s="227" t="s">
        <v>196</v>
      </c>
      <c r="R158" s="224">
        <f>+R37</f>
        <v>0</v>
      </c>
    </row>
    <row r="159" spans="1:33" s="230" customFormat="1">
      <c r="A159" s="292"/>
      <c r="B159" s="230" t="s">
        <v>197</v>
      </c>
      <c r="C159" s="232">
        <f>SUM(C155:C158)</f>
        <v>0</v>
      </c>
      <c r="D159" s="232">
        <f>SUM(D155:D158)</f>
        <v>0</v>
      </c>
      <c r="E159" s="232">
        <f t="shared" ref="E159" si="360">SUM(E155:E158)</f>
        <v>0</v>
      </c>
      <c r="F159" s="232">
        <f t="shared" ref="F159" si="361">SUM(F155:F158)</f>
        <v>0</v>
      </c>
      <c r="G159" s="232">
        <f t="shared" ref="G159" si="362">SUM(G155:G158)</f>
        <v>0</v>
      </c>
      <c r="H159" s="232">
        <f t="shared" ref="H159" si="363">SUM(H155:H158)</f>
        <v>0</v>
      </c>
      <c r="I159" s="232">
        <f>SUM(I155:I158)</f>
        <v>0</v>
      </c>
      <c r="J159" s="232">
        <f t="shared" ref="J159" si="364">SUM(J155:J158)</f>
        <v>0</v>
      </c>
      <c r="K159" s="232">
        <f t="shared" ref="K159" si="365">SUM(K155:K158)</f>
        <v>0</v>
      </c>
      <c r="L159" s="232">
        <f t="shared" ref="L159" si="366">SUM(L155:L158)</f>
        <v>0</v>
      </c>
      <c r="M159" s="232">
        <f t="shared" ref="M159" si="367">SUM(M155:M158)</f>
        <v>0</v>
      </c>
      <c r="N159" s="232">
        <f t="shared" ref="N159" si="368">SUM(N155:N158)</f>
        <v>0</v>
      </c>
      <c r="O159" s="232">
        <f t="shared" ref="O159" si="369">SUM(O155:O158)</f>
        <v>0</v>
      </c>
      <c r="P159" s="232">
        <f t="shared" ref="P159" si="370">SUM(P155:P158)</f>
        <v>0</v>
      </c>
      <c r="Q159" s="232">
        <f t="shared" ref="Q159" si="371">SUM(Q155:Q158)</f>
        <v>0</v>
      </c>
      <c r="R159" s="232">
        <f t="shared" ref="R159" si="372">SUM(R155:R158)</f>
        <v>0</v>
      </c>
      <c r="S159" s="232">
        <f t="shared" ref="S159" si="373">SUM(S155:S158)</f>
        <v>0</v>
      </c>
      <c r="T159" s="232">
        <f t="shared" ref="T159" si="374">SUM(T155:T158)</f>
        <v>0</v>
      </c>
      <c r="U159" s="232">
        <f t="shared" ref="U159" si="375">SUM(U155:U158)</f>
        <v>0</v>
      </c>
      <c r="V159" s="232">
        <f t="shared" ref="V159" si="376">SUM(V155:V158)</f>
        <v>0</v>
      </c>
      <c r="W159" s="232">
        <f t="shared" ref="W159" si="377">SUM(W155:W158)</f>
        <v>0</v>
      </c>
      <c r="X159" s="232">
        <f t="shared" ref="X159" si="378">SUM(X155:X158)</f>
        <v>0</v>
      </c>
      <c r="Y159" s="232">
        <f t="shared" ref="Y159" si="379">SUM(Y155:Y158)</f>
        <v>0</v>
      </c>
      <c r="Z159" s="232">
        <f t="shared" ref="Z159" si="380">SUM(Z155:Z158)</f>
        <v>0</v>
      </c>
      <c r="AA159" s="232">
        <f t="shared" ref="AA159" si="381">SUM(AA155:AA158)</f>
        <v>0</v>
      </c>
      <c r="AB159" s="232">
        <f t="shared" ref="AB159" si="382">SUM(AB155:AB158)</f>
        <v>0</v>
      </c>
      <c r="AC159" s="232">
        <f t="shared" ref="AC159" si="383">SUM(AC155:AC158)</f>
        <v>0</v>
      </c>
      <c r="AD159" s="232">
        <f t="shared" ref="AD159" si="384">SUM(AD155:AD158)</f>
        <v>0</v>
      </c>
      <c r="AE159" s="232">
        <f t="shared" ref="AE159" si="385">SUM(AE155:AE158)</f>
        <v>0</v>
      </c>
      <c r="AF159" s="232">
        <f t="shared" ref="AF159" si="386">SUM(AF155:AF158)</f>
        <v>0</v>
      </c>
      <c r="AG159" s="232">
        <f t="shared" ref="AG159" si="387">SUM(AG155:AG158)</f>
        <v>0</v>
      </c>
    </row>
    <row r="160" spans="1:33" s="47" customFormat="1">
      <c r="A160" s="292"/>
      <c r="B160" s="234" t="s">
        <v>191</v>
      </c>
      <c r="C160" s="235" t="str">
        <f>IF(Datos!$C$57=0,"",IRR(C159:R159))</f>
        <v/>
      </c>
      <c r="D160" s="1"/>
    </row>
    <row r="161" spans="1:33">
      <c r="A161" s="292">
        <v>16</v>
      </c>
      <c r="B161" s="228" t="s">
        <v>192</v>
      </c>
    </row>
    <row r="162" spans="1:33">
      <c r="A162" s="292"/>
      <c r="B162" s="227" t="s">
        <v>193</v>
      </c>
      <c r="C162" s="1">
        <f>+C57</f>
        <v>0</v>
      </c>
    </row>
    <row r="163" spans="1:33">
      <c r="A163" s="292"/>
      <c r="B163" s="227" t="s">
        <v>194</v>
      </c>
      <c r="D163" s="1">
        <f>+D58</f>
        <v>0</v>
      </c>
      <c r="E163" s="1">
        <f t="shared" ref="E163:AG163" si="388">+E58</f>
        <v>0</v>
      </c>
      <c r="F163" s="1">
        <f t="shared" si="388"/>
        <v>0</v>
      </c>
      <c r="G163" s="1">
        <f t="shared" si="388"/>
        <v>0</v>
      </c>
      <c r="H163" s="1">
        <f t="shared" si="388"/>
        <v>0</v>
      </c>
      <c r="I163" s="1">
        <f t="shared" si="388"/>
        <v>0</v>
      </c>
      <c r="J163" s="1">
        <f t="shared" si="388"/>
        <v>0</v>
      </c>
      <c r="K163" s="1">
        <f t="shared" si="388"/>
        <v>0</v>
      </c>
      <c r="L163" s="1">
        <f t="shared" si="388"/>
        <v>0</v>
      </c>
      <c r="M163" s="1">
        <f t="shared" si="388"/>
        <v>0</v>
      </c>
      <c r="N163" s="1">
        <f t="shared" si="388"/>
        <v>0</v>
      </c>
      <c r="O163" s="1">
        <f t="shared" si="388"/>
        <v>0</v>
      </c>
      <c r="P163" s="1">
        <f t="shared" si="388"/>
        <v>0</v>
      </c>
      <c r="Q163" s="1">
        <f t="shared" si="388"/>
        <v>0</v>
      </c>
      <c r="R163" s="1">
        <f t="shared" si="388"/>
        <v>0</v>
      </c>
      <c r="S163" s="1">
        <f t="shared" si="388"/>
        <v>0</v>
      </c>
      <c r="T163" s="1">
        <f t="shared" si="388"/>
        <v>0</v>
      </c>
      <c r="U163" s="1">
        <f t="shared" si="388"/>
        <v>0</v>
      </c>
      <c r="V163" s="1">
        <f t="shared" si="388"/>
        <v>0</v>
      </c>
      <c r="W163" s="1">
        <f t="shared" si="388"/>
        <v>0</v>
      </c>
      <c r="X163" s="1">
        <f t="shared" si="388"/>
        <v>0</v>
      </c>
      <c r="Y163" s="1">
        <f t="shared" si="388"/>
        <v>0</v>
      </c>
      <c r="Z163" s="1">
        <f t="shared" si="388"/>
        <v>0</v>
      </c>
      <c r="AA163" s="1">
        <f t="shared" si="388"/>
        <v>0</v>
      </c>
      <c r="AB163" s="1">
        <f t="shared" si="388"/>
        <v>0</v>
      </c>
      <c r="AC163" s="1">
        <f t="shared" si="388"/>
        <v>0</v>
      </c>
      <c r="AD163" s="1">
        <f t="shared" si="388"/>
        <v>0</v>
      </c>
      <c r="AE163" s="1">
        <f t="shared" si="388"/>
        <v>0</v>
      </c>
      <c r="AF163" s="1">
        <f t="shared" si="388"/>
        <v>0</v>
      </c>
      <c r="AG163" s="1">
        <f t="shared" si="388"/>
        <v>0</v>
      </c>
    </row>
    <row r="164" spans="1:33">
      <c r="A164" s="292"/>
      <c r="B164" s="227" t="s">
        <v>195</v>
      </c>
      <c r="S164" s="224">
        <f>+S36</f>
        <v>0</v>
      </c>
    </row>
    <row r="165" spans="1:33">
      <c r="A165" s="292"/>
      <c r="B165" s="227" t="s">
        <v>196</v>
      </c>
      <c r="S165" s="224">
        <f>+S37</f>
        <v>0</v>
      </c>
    </row>
    <row r="166" spans="1:33" s="230" customFormat="1">
      <c r="A166" s="292"/>
      <c r="B166" s="230" t="s">
        <v>197</v>
      </c>
      <c r="C166" s="232">
        <f>SUM(C162:C165)</f>
        <v>0</v>
      </c>
      <c r="D166" s="232">
        <f>SUM(D162:D165)</f>
        <v>0</v>
      </c>
      <c r="E166" s="232">
        <f t="shared" ref="E166" si="389">SUM(E162:E165)</f>
        <v>0</v>
      </c>
      <c r="F166" s="232">
        <f t="shared" ref="F166" si="390">SUM(F162:F165)</f>
        <v>0</v>
      </c>
      <c r="G166" s="232">
        <f t="shared" ref="G166" si="391">SUM(G162:G165)</f>
        <v>0</v>
      </c>
      <c r="H166" s="232">
        <f t="shared" ref="H166" si="392">SUM(H162:H165)</f>
        <v>0</v>
      </c>
      <c r="I166" s="232">
        <f>SUM(I162:I165)</f>
        <v>0</v>
      </c>
      <c r="J166" s="232">
        <f t="shared" ref="J166" si="393">SUM(J162:J165)</f>
        <v>0</v>
      </c>
      <c r="K166" s="232">
        <f t="shared" ref="K166" si="394">SUM(K162:K165)</f>
        <v>0</v>
      </c>
      <c r="L166" s="232">
        <f t="shared" ref="L166" si="395">SUM(L162:L165)</f>
        <v>0</v>
      </c>
      <c r="M166" s="232">
        <f t="shared" ref="M166" si="396">SUM(M162:M165)</f>
        <v>0</v>
      </c>
      <c r="N166" s="232">
        <f t="shared" ref="N166" si="397">SUM(N162:N165)</f>
        <v>0</v>
      </c>
      <c r="O166" s="232">
        <f t="shared" ref="O166" si="398">SUM(O162:O165)</f>
        <v>0</v>
      </c>
      <c r="P166" s="232">
        <f t="shared" ref="P166" si="399">SUM(P162:P165)</f>
        <v>0</v>
      </c>
      <c r="Q166" s="232">
        <f t="shared" ref="Q166" si="400">SUM(Q162:Q165)</f>
        <v>0</v>
      </c>
      <c r="R166" s="232">
        <f t="shared" ref="R166" si="401">SUM(R162:R165)</f>
        <v>0</v>
      </c>
      <c r="S166" s="232">
        <f t="shared" ref="S166" si="402">SUM(S162:S165)</f>
        <v>0</v>
      </c>
      <c r="T166" s="232">
        <f t="shared" ref="T166" si="403">SUM(T162:T165)</f>
        <v>0</v>
      </c>
      <c r="U166" s="232">
        <f t="shared" ref="U166" si="404">SUM(U162:U165)</f>
        <v>0</v>
      </c>
      <c r="V166" s="232">
        <f t="shared" ref="V166" si="405">SUM(V162:V165)</f>
        <v>0</v>
      </c>
      <c r="W166" s="232">
        <f t="shared" ref="W166" si="406">SUM(W162:W165)</f>
        <v>0</v>
      </c>
      <c r="X166" s="232">
        <f t="shared" ref="X166" si="407">SUM(X162:X165)</f>
        <v>0</v>
      </c>
      <c r="Y166" s="232">
        <f t="shared" ref="Y166" si="408">SUM(Y162:Y165)</f>
        <v>0</v>
      </c>
      <c r="Z166" s="232">
        <f t="shared" ref="Z166" si="409">SUM(Z162:Z165)</f>
        <v>0</v>
      </c>
      <c r="AA166" s="232">
        <f t="shared" ref="AA166" si="410">SUM(AA162:AA165)</f>
        <v>0</v>
      </c>
      <c r="AB166" s="232">
        <f t="shared" ref="AB166" si="411">SUM(AB162:AB165)</f>
        <v>0</v>
      </c>
      <c r="AC166" s="232">
        <f t="shared" ref="AC166" si="412">SUM(AC162:AC165)</f>
        <v>0</v>
      </c>
      <c r="AD166" s="232">
        <f t="shared" ref="AD166" si="413">SUM(AD162:AD165)</f>
        <v>0</v>
      </c>
      <c r="AE166" s="232">
        <f t="shared" ref="AE166" si="414">SUM(AE162:AE165)</f>
        <v>0</v>
      </c>
      <c r="AF166" s="232">
        <f t="shared" ref="AF166" si="415">SUM(AF162:AF165)</f>
        <v>0</v>
      </c>
      <c r="AG166" s="232">
        <f t="shared" ref="AG166" si="416">SUM(AG162:AG165)</f>
        <v>0</v>
      </c>
    </row>
    <row r="167" spans="1:33" s="47" customFormat="1">
      <c r="A167" s="292"/>
      <c r="B167" s="234" t="s">
        <v>191</v>
      </c>
      <c r="C167" s="235" t="str">
        <f>IF(Datos!$C$57=0,"",IRR(C166:S166))</f>
        <v/>
      </c>
      <c r="D167" s="1"/>
    </row>
    <row r="168" spans="1:33">
      <c r="A168" s="292">
        <v>17</v>
      </c>
      <c r="B168" s="228" t="s">
        <v>192</v>
      </c>
    </row>
    <row r="169" spans="1:33">
      <c r="A169" s="292"/>
      <c r="B169" s="227" t="s">
        <v>193</v>
      </c>
      <c r="C169" s="1">
        <f>+C57</f>
        <v>0</v>
      </c>
    </row>
    <row r="170" spans="1:33">
      <c r="A170" s="292"/>
      <c r="B170" s="227" t="s">
        <v>194</v>
      </c>
      <c r="D170" s="1">
        <f>+D58</f>
        <v>0</v>
      </c>
      <c r="E170" s="1">
        <f t="shared" ref="E170:AG170" si="417">+E58</f>
        <v>0</v>
      </c>
      <c r="F170" s="1">
        <f t="shared" si="417"/>
        <v>0</v>
      </c>
      <c r="G170" s="1">
        <f t="shared" si="417"/>
        <v>0</v>
      </c>
      <c r="H170" s="1">
        <f t="shared" si="417"/>
        <v>0</v>
      </c>
      <c r="I170" s="1">
        <f t="shared" si="417"/>
        <v>0</v>
      </c>
      <c r="J170" s="1">
        <f t="shared" si="417"/>
        <v>0</v>
      </c>
      <c r="K170" s="1">
        <f t="shared" si="417"/>
        <v>0</v>
      </c>
      <c r="L170" s="1">
        <f t="shared" si="417"/>
        <v>0</v>
      </c>
      <c r="M170" s="1">
        <f t="shared" si="417"/>
        <v>0</v>
      </c>
      <c r="N170" s="1">
        <f t="shared" si="417"/>
        <v>0</v>
      </c>
      <c r="O170" s="1">
        <f t="shared" si="417"/>
        <v>0</v>
      </c>
      <c r="P170" s="1">
        <f t="shared" si="417"/>
        <v>0</v>
      </c>
      <c r="Q170" s="1">
        <f t="shared" si="417"/>
        <v>0</v>
      </c>
      <c r="R170" s="1">
        <f t="shared" si="417"/>
        <v>0</v>
      </c>
      <c r="S170" s="1">
        <f t="shared" si="417"/>
        <v>0</v>
      </c>
      <c r="T170" s="1">
        <f t="shared" si="417"/>
        <v>0</v>
      </c>
      <c r="U170" s="1">
        <f t="shared" si="417"/>
        <v>0</v>
      </c>
      <c r="V170" s="1">
        <f t="shared" si="417"/>
        <v>0</v>
      </c>
      <c r="W170" s="1">
        <f t="shared" si="417"/>
        <v>0</v>
      </c>
      <c r="X170" s="1">
        <f t="shared" si="417"/>
        <v>0</v>
      </c>
      <c r="Y170" s="1">
        <f t="shared" si="417"/>
        <v>0</v>
      </c>
      <c r="Z170" s="1">
        <f t="shared" si="417"/>
        <v>0</v>
      </c>
      <c r="AA170" s="1">
        <f t="shared" si="417"/>
        <v>0</v>
      </c>
      <c r="AB170" s="1">
        <f t="shared" si="417"/>
        <v>0</v>
      </c>
      <c r="AC170" s="1">
        <f t="shared" si="417"/>
        <v>0</v>
      </c>
      <c r="AD170" s="1">
        <f t="shared" si="417"/>
        <v>0</v>
      </c>
      <c r="AE170" s="1">
        <f t="shared" si="417"/>
        <v>0</v>
      </c>
      <c r="AF170" s="1">
        <f t="shared" si="417"/>
        <v>0</v>
      </c>
      <c r="AG170" s="1">
        <f t="shared" si="417"/>
        <v>0</v>
      </c>
    </row>
    <row r="171" spans="1:33">
      <c r="A171" s="292"/>
      <c r="B171" s="227" t="s">
        <v>195</v>
      </c>
      <c r="T171" s="224">
        <f>+T36</f>
        <v>0</v>
      </c>
    </row>
    <row r="172" spans="1:33">
      <c r="A172" s="292"/>
      <c r="B172" s="227" t="s">
        <v>196</v>
      </c>
      <c r="T172" s="224">
        <f>+T37</f>
        <v>0</v>
      </c>
    </row>
    <row r="173" spans="1:33" s="230" customFormat="1">
      <c r="A173" s="292"/>
      <c r="B173" s="230" t="s">
        <v>197</v>
      </c>
      <c r="C173" s="232">
        <f>SUM(C169:C172)</f>
        <v>0</v>
      </c>
      <c r="D173" s="232">
        <f>SUM(D169:D172)</f>
        <v>0</v>
      </c>
      <c r="E173" s="232">
        <f t="shared" ref="E173" si="418">SUM(E169:E172)</f>
        <v>0</v>
      </c>
      <c r="F173" s="232">
        <f t="shared" ref="F173" si="419">SUM(F169:F172)</f>
        <v>0</v>
      </c>
      <c r="G173" s="232">
        <f t="shared" ref="G173" si="420">SUM(G169:G172)</f>
        <v>0</v>
      </c>
      <c r="H173" s="232">
        <f t="shared" ref="H173" si="421">SUM(H169:H172)</f>
        <v>0</v>
      </c>
      <c r="I173" s="232">
        <f>SUM(I169:I172)</f>
        <v>0</v>
      </c>
      <c r="J173" s="232">
        <f t="shared" ref="J173" si="422">SUM(J169:J172)</f>
        <v>0</v>
      </c>
      <c r="K173" s="232">
        <f t="shared" ref="K173" si="423">SUM(K169:K172)</f>
        <v>0</v>
      </c>
      <c r="L173" s="232">
        <f t="shared" ref="L173" si="424">SUM(L169:L172)</f>
        <v>0</v>
      </c>
      <c r="M173" s="232">
        <f t="shared" ref="M173" si="425">SUM(M169:M172)</f>
        <v>0</v>
      </c>
      <c r="N173" s="232">
        <f t="shared" ref="N173" si="426">SUM(N169:N172)</f>
        <v>0</v>
      </c>
      <c r="O173" s="232">
        <f t="shared" ref="O173" si="427">SUM(O169:O172)</f>
        <v>0</v>
      </c>
      <c r="P173" s="232">
        <f t="shared" ref="P173" si="428">SUM(P169:P172)</f>
        <v>0</v>
      </c>
      <c r="Q173" s="232">
        <f t="shared" ref="Q173" si="429">SUM(Q169:Q172)</f>
        <v>0</v>
      </c>
      <c r="R173" s="232">
        <f t="shared" ref="R173" si="430">SUM(R169:R172)</f>
        <v>0</v>
      </c>
      <c r="S173" s="232">
        <f t="shared" ref="S173" si="431">SUM(S169:S172)</f>
        <v>0</v>
      </c>
      <c r="T173" s="232">
        <f t="shared" ref="T173" si="432">SUM(T169:T172)</f>
        <v>0</v>
      </c>
      <c r="U173" s="232">
        <f t="shared" ref="U173" si="433">SUM(U169:U172)</f>
        <v>0</v>
      </c>
      <c r="V173" s="232">
        <f t="shared" ref="V173" si="434">SUM(V169:V172)</f>
        <v>0</v>
      </c>
      <c r="W173" s="232">
        <f t="shared" ref="W173" si="435">SUM(W169:W172)</f>
        <v>0</v>
      </c>
      <c r="X173" s="232">
        <f t="shared" ref="X173" si="436">SUM(X169:X172)</f>
        <v>0</v>
      </c>
      <c r="Y173" s="232">
        <f t="shared" ref="Y173" si="437">SUM(Y169:Y172)</f>
        <v>0</v>
      </c>
      <c r="Z173" s="232">
        <f t="shared" ref="Z173" si="438">SUM(Z169:Z172)</f>
        <v>0</v>
      </c>
      <c r="AA173" s="232">
        <f t="shared" ref="AA173" si="439">SUM(AA169:AA172)</f>
        <v>0</v>
      </c>
      <c r="AB173" s="232">
        <f t="shared" ref="AB173" si="440">SUM(AB169:AB172)</f>
        <v>0</v>
      </c>
      <c r="AC173" s="232">
        <f t="shared" ref="AC173" si="441">SUM(AC169:AC172)</f>
        <v>0</v>
      </c>
      <c r="AD173" s="232">
        <f t="shared" ref="AD173" si="442">SUM(AD169:AD172)</f>
        <v>0</v>
      </c>
      <c r="AE173" s="232">
        <f t="shared" ref="AE173" si="443">SUM(AE169:AE172)</f>
        <v>0</v>
      </c>
      <c r="AF173" s="232">
        <f t="shared" ref="AF173" si="444">SUM(AF169:AF172)</f>
        <v>0</v>
      </c>
      <c r="AG173" s="232">
        <f t="shared" ref="AG173" si="445">SUM(AG169:AG172)</f>
        <v>0</v>
      </c>
    </row>
    <row r="174" spans="1:33" s="47" customFormat="1">
      <c r="A174" s="292"/>
      <c r="B174" s="234" t="s">
        <v>191</v>
      </c>
      <c r="C174" s="235" t="str">
        <f>IF(Datos!$C$57=0,"",IRR(C173:T173))</f>
        <v/>
      </c>
      <c r="D174" s="1"/>
    </row>
    <row r="175" spans="1:33">
      <c r="A175" s="292">
        <v>18</v>
      </c>
      <c r="B175" s="228" t="s">
        <v>192</v>
      </c>
    </row>
    <row r="176" spans="1:33">
      <c r="A176" s="292"/>
      <c r="B176" s="227" t="s">
        <v>193</v>
      </c>
      <c r="C176" s="1">
        <f>+C57</f>
        <v>0</v>
      </c>
    </row>
    <row r="177" spans="1:33">
      <c r="A177" s="292"/>
      <c r="B177" s="227" t="s">
        <v>194</v>
      </c>
      <c r="D177" s="1">
        <f>+D58</f>
        <v>0</v>
      </c>
      <c r="E177" s="1">
        <f t="shared" ref="E177:AG177" si="446">+E58</f>
        <v>0</v>
      </c>
      <c r="F177" s="1">
        <f t="shared" si="446"/>
        <v>0</v>
      </c>
      <c r="G177" s="1">
        <f t="shared" si="446"/>
        <v>0</v>
      </c>
      <c r="H177" s="1">
        <f t="shared" si="446"/>
        <v>0</v>
      </c>
      <c r="I177" s="1">
        <f t="shared" si="446"/>
        <v>0</v>
      </c>
      <c r="J177" s="1">
        <f t="shared" si="446"/>
        <v>0</v>
      </c>
      <c r="K177" s="1">
        <f t="shared" si="446"/>
        <v>0</v>
      </c>
      <c r="L177" s="1">
        <f t="shared" si="446"/>
        <v>0</v>
      </c>
      <c r="M177" s="1">
        <f t="shared" si="446"/>
        <v>0</v>
      </c>
      <c r="N177" s="1">
        <f t="shared" si="446"/>
        <v>0</v>
      </c>
      <c r="O177" s="1">
        <f t="shared" si="446"/>
        <v>0</v>
      </c>
      <c r="P177" s="1">
        <f t="shared" si="446"/>
        <v>0</v>
      </c>
      <c r="Q177" s="1">
        <f t="shared" si="446"/>
        <v>0</v>
      </c>
      <c r="R177" s="1">
        <f t="shared" si="446"/>
        <v>0</v>
      </c>
      <c r="S177" s="1">
        <f t="shared" si="446"/>
        <v>0</v>
      </c>
      <c r="T177" s="1">
        <f t="shared" si="446"/>
        <v>0</v>
      </c>
      <c r="U177" s="1">
        <f t="shared" si="446"/>
        <v>0</v>
      </c>
      <c r="V177" s="1">
        <f t="shared" si="446"/>
        <v>0</v>
      </c>
      <c r="W177" s="1">
        <f t="shared" si="446"/>
        <v>0</v>
      </c>
      <c r="X177" s="1">
        <f t="shared" si="446"/>
        <v>0</v>
      </c>
      <c r="Y177" s="1">
        <f t="shared" si="446"/>
        <v>0</v>
      </c>
      <c r="Z177" s="1">
        <f t="shared" si="446"/>
        <v>0</v>
      </c>
      <c r="AA177" s="1">
        <f t="shared" si="446"/>
        <v>0</v>
      </c>
      <c r="AB177" s="1">
        <f t="shared" si="446"/>
        <v>0</v>
      </c>
      <c r="AC177" s="1">
        <f t="shared" si="446"/>
        <v>0</v>
      </c>
      <c r="AD177" s="1">
        <f t="shared" si="446"/>
        <v>0</v>
      </c>
      <c r="AE177" s="1">
        <f t="shared" si="446"/>
        <v>0</v>
      </c>
      <c r="AF177" s="1">
        <f t="shared" si="446"/>
        <v>0</v>
      </c>
      <c r="AG177" s="1">
        <f t="shared" si="446"/>
        <v>0</v>
      </c>
    </row>
    <row r="178" spans="1:33">
      <c r="A178" s="292"/>
      <c r="B178" s="227" t="s">
        <v>195</v>
      </c>
      <c r="U178" s="224">
        <f>+U36</f>
        <v>0</v>
      </c>
    </row>
    <row r="179" spans="1:33">
      <c r="A179" s="292"/>
      <c r="B179" s="227" t="s">
        <v>196</v>
      </c>
      <c r="U179" s="224">
        <f>+U37</f>
        <v>0</v>
      </c>
    </row>
    <row r="180" spans="1:33" s="230" customFormat="1">
      <c r="A180" s="292"/>
      <c r="B180" s="230" t="s">
        <v>197</v>
      </c>
      <c r="C180" s="232">
        <f>SUM(C176:C179)</f>
        <v>0</v>
      </c>
      <c r="D180" s="232">
        <f>SUM(D176:D179)</f>
        <v>0</v>
      </c>
      <c r="E180" s="232">
        <f t="shared" ref="E180" si="447">SUM(E176:E179)</f>
        <v>0</v>
      </c>
      <c r="F180" s="232">
        <f t="shared" ref="F180" si="448">SUM(F176:F179)</f>
        <v>0</v>
      </c>
      <c r="G180" s="232">
        <f t="shared" ref="G180" si="449">SUM(G176:G179)</f>
        <v>0</v>
      </c>
      <c r="H180" s="232">
        <f t="shared" ref="H180" si="450">SUM(H176:H179)</f>
        <v>0</v>
      </c>
      <c r="I180" s="232">
        <f>SUM(I176:I179)</f>
        <v>0</v>
      </c>
      <c r="J180" s="232">
        <f t="shared" ref="J180" si="451">SUM(J176:J179)</f>
        <v>0</v>
      </c>
      <c r="K180" s="232">
        <f t="shared" ref="K180" si="452">SUM(K176:K179)</f>
        <v>0</v>
      </c>
      <c r="L180" s="232">
        <f t="shared" ref="L180" si="453">SUM(L176:L179)</f>
        <v>0</v>
      </c>
      <c r="M180" s="232">
        <f t="shared" ref="M180" si="454">SUM(M176:M179)</f>
        <v>0</v>
      </c>
      <c r="N180" s="232">
        <f t="shared" ref="N180" si="455">SUM(N176:N179)</f>
        <v>0</v>
      </c>
      <c r="O180" s="232">
        <f t="shared" ref="O180" si="456">SUM(O176:O179)</f>
        <v>0</v>
      </c>
      <c r="P180" s="232">
        <f t="shared" ref="P180" si="457">SUM(P176:P179)</f>
        <v>0</v>
      </c>
      <c r="Q180" s="232">
        <f t="shared" ref="Q180" si="458">SUM(Q176:Q179)</f>
        <v>0</v>
      </c>
      <c r="R180" s="232">
        <f t="shared" ref="R180" si="459">SUM(R176:R179)</f>
        <v>0</v>
      </c>
      <c r="S180" s="232">
        <f t="shared" ref="S180" si="460">SUM(S176:S179)</f>
        <v>0</v>
      </c>
      <c r="T180" s="232">
        <f t="shared" ref="T180" si="461">SUM(T176:T179)</f>
        <v>0</v>
      </c>
      <c r="U180" s="232">
        <f t="shared" ref="U180" si="462">SUM(U176:U179)</f>
        <v>0</v>
      </c>
      <c r="V180" s="232">
        <f t="shared" ref="V180" si="463">SUM(V176:V179)</f>
        <v>0</v>
      </c>
      <c r="W180" s="232">
        <f t="shared" ref="W180" si="464">SUM(W176:W179)</f>
        <v>0</v>
      </c>
      <c r="X180" s="232">
        <f t="shared" ref="X180" si="465">SUM(X176:X179)</f>
        <v>0</v>
      </c>
      <c r="Y180" s="232">
        <f t="shared" ref="Y180" si="466">SUM(Y176:Y179)</f>
        <v>0</v>
      </c>
      <c r="Z180" s="232">
        <f t="shared" ref="Z180" si="467">SUM(Z176:Z179)</f>
        <v>0</v>
      </c>
      <c r="AA180" s="232">
        <f t="shared" ref="AA180" si="468">SUM(AA176:AA179)</f>
        <v>0</v>
      </c>
      <c r="AB180" s="232">
        <f t="shared" ref="AB180" si="469">SUM(AB176:AB179)</f>
        <v>0</v>
      </c>
      <c r="AC180" s="232">
        <f t="shared" ref="AC180" si="470">SUM(AC176:AC179)</f>
        <v>0</v>
      </c>
      <c r="AD180" s="232">
        <f t="shared" ref="AD180" si="471">SUM(AD176:AD179)</f>
        <v>0</v>
      </c>
      <c r="AE180" s="232">
        <f t="shared" ref="AE180" si="472">SUM(AE176:AE179)</f>
        <v>0</v>
      </c>
      <c r="AF180" s="232">
        <f t="shared" ref="AF180" si="473">SUM(AF176:AF179)</f>
        <v>0</v>
      </c>
      <c r="AG180" s="232">
        <f t="shared" ref="AG180" si="474">SUM(AG176:AG179)</f>
        <v>0</v>
      </c>
    </row>
    <row r="181" spans="1:33" s="47" customFormat="1">
      <c r="A181" s="292"/>
      <c r="B181" s="234" t="s">
        <v>191</v>
      </c>
      <c r="C181" s="235" t="str">
        <f>IF(Datos!$C$57=0,"",IRR(C180:U180))</f>
        <v/>
      </c>
      <c r="D181" s="1"/>
    </row>
    <row r="182" spans="1:33">
      <c r="A182" s="292">
        <v>19</v>
      </c>
      <c r="B182" s="228" t="s">
        <v>192</v>
      </c>
    </row>
    <row r="183" spans="1:33">
      <c r="A183" s="292"/>
      <c r="B183" s="227" t="s">
        <v>193</v>
      </c>
      <c r="C183" s="1">
        <f>+C57</f>
        <v>0</v>
      </c>
    </row>
    <row r="184" spans="1:33">
      <c r="A184" s="292"/>
      <c r="B184" s="227" t="s">
        <v>194</v>
      </c>
      <c r="D184" s="1">
        <f>+D58</f>
        <v>0</v>
      </c>
      <c r="E184" s="1">
        <f t="shared" ref="E184:AG184" si="475">+E58</f>
        <v>0</v>
      </c>
      <c r="F184" s="1">
        <f t="shared" si="475"/>
        <v>0</v>
      </c>
      <c r="G184" s="1">
        <f t="shared" si="475"/>
        <v>0</v>
      </c>
      <c r="H184" s="1">
        <f t="shared" si="475"/>
        <v>0</v>
      </c>
      <c r="I184" s="1">
        <f t="shared" si="475"/>
        <v>0</v>
      </c>
      <c r="J184" s="1">
        <f t="shared" si="475"/>
        <v>0</v>
      </c>
      <c r="K184" s="1">
        <f t="shared" si="475"/>
        <v>0</v>
      </c>
      <c r="L184" s="1">
        <f t="shared" si="475"/>
        <v>0</v>
      </c>
      <c r="M184" s="1">
        <f t="shared" si="475"/>
        <v>0</v>
      </c>
      <c r="N184" s="1">
        <f t="shared" si="475"/>
        <v>0</v>
      </c>
      <c r="O184" s="1">
        <f t="shared" si="475"/>
        <v>0</v>
      </c>
      <c r="P184" s="1">
        <f t="shared" si="475"/>
        <v>0</v>
      </c>
      <c r="Q184" s="1">
        <f t="shared" si="475"/>
        <v>0</v>
      </c>
      <c r="R184" s="1">
        <f t="shared" si="475"/>
        <v>0</v>
      </c>
      <c r="S184" s="1">
        <f t="shared" si="475"/>
        <v>0</v>
      </c>
      <c r="T184" s="1">
        <f t="shared" si="475"/>
        <v>0</v>
      </c>
      <c r="U184" s="1">
        <f t="shared" si="475"/>
        <v>0</v>
      </c>
      <c r="V184" s="1">
        <f t="shared" si="475"/>
        <v>0</v>
      </c>
      <c r="W184" s="1">
        <f t="shared" si="475"/>
        <v>0</v>
      </c>
      <c r="X184" s="1">
        <f t="shared" si="475"/>
        <v>0</v>
      </c>
      <c r="Y184" s="1">
        <f t="shared" si="475"/>
        <v>0</v>
      </c>
      <c r="Z184" s="1">
        <f t="shared" si="475"/>
        <v>0</v>
      </c>
      <c r="AA184" s="1">
        <f t="shared" si="475"/>
        <v>0</v>
      </c>
      <c r="AB184" s="1">
        <f t="shared" si="475"/>
        <v>0</v>
      </c>
      <c r="AC184" s="1">
        <f t="shared" si="475"/>
        <v>0</v>
      </c>
      <c r="AD184" s="1">
        <f t="shared" si="475"/>
        <v>0</v>
      </c>
      <c r="AE184" s="1">
        <f t="shared" si="475"/>
        <v>0</v>
      </c>
      <c r="AF184" s="1">
        <f t="shared" si="475"/>
        <v>0</v>
      </c>
      <c r="AG184" s="1">
        <f t="shared" si="475"/>
        <v>0</v>
      </c>
    </row>
    <row r="185" spans="1:33">
      <c r="A185" s="292"/>
      <c r="B185" s="227" t="s">
        <v>195</v>
      </c>
      <c r="V185" s="224">
        <f>+V36</f>
        <v>0</v>
      </c>
    </row>
    <row r="186" spans="1:33">
      <c r="A186" s="292"/>
      <c r="B186" s="227" t="s">
        <v>196</v>
      </c>
      <c r="V186" s="224">
        <f>+V37</f>
        <v>0</v>
      </c>
    </row>
    <row r="187" spans="1:33" s="230" customFormat="1">
      <c r="A187" s="292"/>
      <c r="B187" s="230" t="s">
        <v>197</v>
      </c>
      <c r="C187" s="232">
        <f>SUM(C183:C186)</f>
        <v>0</v>
      </c>
      <c r="D187" s="232">
        <f>SUM(D183:D186)</f>
        <v>0</v>
      </c>
      <c r="E187" s="232">
        <f t="shared" ref="E187" si="476">SUM(E183:E186)</f>
        <v>0</v>
      </c>
      <c r="F187" s="232">
        <f t="shared" ref="F187" si="477">SUM(F183:F186)</f>
        <v>0</v>
      </c>
      <c r="G187" s="232">
        <f t="shared" ref="G187" si="478">SUM(G183:G186)</f>
        <v>0</v>
      </c>
      <c r="H187" s="232">
        <f t="shared" ref="H187" si="479">SUM(H183:H186)</f>
        <v>0</v>
      </c>
      <c r="I187" s="232">
        <f>SUM(I183:I186)</f>
        <v>0</v>
      </c>
      <c r="J187" s="232">
        <f t="shared" ref="J187" si="480">SUM(J183:J186)</f>
        <v>0</v>
      </c>
      <c r="K187" s="232">
        <f t="shared" ref="K187" si="481">SUM(K183:K186)</f>
        <v>0</v>
      </c>
      <c r="L187" s="232">
        <f t="shared" ref="L187" si="482">SUM(L183:L186)</f>
        <v>0</v>
      </c>
      <c r="M187" s="232">
        <f t="shared" ref="M187" si="483">SUM(M183:M186)</f>
        <v>0</v>
      </c>
      <c r="N187" s="232">
        <f t="shared" ref="N187" si="484">SUM(N183:N186)</f>
        <v>0</v>
      </c>
      <c r="O187" s="232">
        <f t="shared" ref="O187" si="485">SUM(O183:O186)</f>
        <v>0</v>
      </c>
      <c r="P187" s="232">
        <f t="shared" ref="P187" si="486">SUM(P183:P186)</f>
        <v>0</v>
      </c>
      <c r="Q187" s="232">
        <f t="shared" ref="Q187" si="487">SUM(Q183:Q186)</f>
        <v>0</v>
      </c>
      <c r="R187" s="232">
        <f t="shared" ref="R187" si="488">SUM(R183:R186)</f>
        <v>0</v>
      </c>
      <c r="S187" s="232">
        <f t="shared" ref="S187" si="489">SUM(S183:S186)</f>
        <v>0</v>
      </c>
      <c r="T187" s="232">
        <f t="shared" ref="T187" si="490">SUM(T183:T186)</f>
        <v>0</v>
      </c>
      <c r="U187" s="232">
        <f t="shared" ref="U187" si="491">SUM(U183:U186)</f>
        <v>0</v>
      </c>
      <c r="V187" s="232">
        <f t="shared" ref="V187" si="492">SUM(V183:V186)</f>
        <v>0</v>
      </c>
      <c r="W187" s="232">
        <f t="shared" ref="W187" si="493">SUM(W183:W186)</f>
        <v>0</v>
      </c>
      <c r="X187" s="232">
        <f t="shared" ref="X187" si="494">SUM(X183:X186)</f>
        <v>0</v>
      </c>
      <c r="Y187" s="232">
        <f t="shared" ref="Y187" si="495">SUM(Y183:Y186)</f>
        <v>0</v>
      </c>
      <c r="Z187" s="232">
        <f t="shared" ref="Z187" si="496">SUM(Z183:Z186)</f>
        <v>0</v>
      </c>
      <c r="AA187" s="232">
        <f t="shared" ref="AA187" si="497">SUM(AA183:AA186)</f>
        <v>0</v>
      </c>
      <c r="AB187" s="232">
        <f t="shared" ref="AB187" si="498">SUM(AB183:AB186)</f>
        <v>0</v>
      </c>
      <c r="AC187" s="232">
        <f t="shared" ref="AC187" si="499">SUM(AC183:AC186)</f>
        <v>0</v>
      </c>
      <c r="AD187" s="232">
        <f t="shared" ref="AD187" si="500">SUM(AD183:AD186)</f>
        <v>0</v>
      </c>
      <c r="AE187" s="232">
        <f t="shared" ref="AE187" si="501">SUM(AE183:AE186)</f>
        <v>0</v>
      </c>
      <c r="AF187" s="232">
        <f t="shared" ref="AF187" si="502">SUM(AF183:AF186)</f>
        <v>0</v>
      </c>
      <c r="AG187" s="232">
        <f t="shared" ref="AG187" si="503">SUM(AG183:AG186)</f>
        <v>0</v>
      </c>
    </row>
    <row r="188" spans="1:33" s="47" customFormat="1">
      <c r="A188" s="292"/>
      <c r="B188" s="234" t="s">
        <v>191</v>
      </c>
      <c r="C188" s="235" t="str">
        <f>IF(Datos!$C$57=0,"",IRR(C187:V187))</f>
        <v/>
      </c>
      <c r="D188" s="1"/>
    </row>
    <row r="189" spans="1:33">
      <c r="A189" s="292">
        <v>20</v>
      </c>
      <c r="B189" s="228" t="s">
        <v>192</v>
      </c>
    </row>
    <row r="190" spans="1:33">
      <c r="A190" s="292"/>
      <c r="B190" s="227" t="s">
        <v>193</v>
      </c>
      <c r="C190" s="1">
        <f>+C57</f>
        <v>0</v>
      </c>
    </row>
    <row r="191" spans="1:33">
      <c r="A191" s="292"/>
      <c r="B191" s="227" t="s">
        <v>194</v>
      </c>
      <c r="D191" s="1">
        <f>+D58</f>
        <v>0</v>
      </c>
      <c r="E191" s="1">
        <f t="shared" ref="E191:AG191" si="504">+E58</f>
        <v>0</v>
      </c>
      <c r="F191" s="1">
        <f t="shared" si="504"/>
        <v>0</v>
      </c>
      <c r="G191" s="1">
        <f t="shared" si="504"/>
        <v>0</v>
      </c>
      <c r="H191" s="1">
        <f t="shared" si="504"/>
        <v>0</v>
      </c>
      <c r="I191" s="1">
        <f t="shared" si="504"/>
        <v>0</v>
      </c>
      <c r="J191" s="1">
        <f t="shared" si="504"/>
        <v>0</v>
      </c>
      <c r="K191" s="1">
        <f t="shared" si="504"/>
        <v>0</v>
      </c>
      <c r="L191" s="1">
        <f t="shared" si="504"/>
        <v>0</v>
      </c>
      <c r="M191" s="1">
        <f t="shared" si="504"/>
        <v>0</v>
      </c>
      <c r="N191" s="1">
        <f t="shared" si="504"/>
        <v>0</v>
      </c>
      <c r="O191" s="1">
        <f t="shared" si="504"/>
        <v>0</v>
      </c>
      <c r="P191" s="1">
        <f t="shared" si="504"/>
        <v>0</v>
      </c>
      <c r="Q191" s="1">
        <f t="shared" si="504"/>
        <v>0</v>
      </c>
      <c r="R191" s="1">
        <f t="shared" si="504"/>
        <v>0</v>
      </c>
      <c r="S191" s="1">
        <f t="shared" si="504"/>
        <v>0</v>
      </c>
      <c r="T191" s="1">
        <f t="shared" si="504"/>
        <v>0</v>
      </c>
      <c r="U191" s="1">
        <f t="shared" si="504"/>
        <v>0</v>
      </c>
      <c r="V191" s="1">
        <f t="shared" si="504"/>
        <v>0</v>
      </c>
      <c r="W191" s="1">
        <f t="shared" si="504"/>
        <v>0</v>
      </c>
      <c r="X191" s="1">
        <f t="shared" si="504"/>
        <v>0</v>
      </c>
      <c r="Y191" s="1">
        <f t="shared" si="504"/>
        <v>0</v>
      </c>
      <c r="Z191" s="1">
        <f t="shared" si="504"/>
        <v>0</v>
      </c>
      <c r="AA191" s="1">
        <f t="shared" si="504"/>
        <v>0</v>
      </c>
      <c r="AB191" s="1">
        <f t="shared" si="504"/>
        <v>0</v>
      </c>
      <c r="AC191" s="1">
        <f t="shared" si="504"/>
        <v>0</v>
      </c>
      <c r="AD191" s="1">
        <f t="shared" si="504"/>
        <v>0</v>
      </c>
      <c r="AE191" s="1">
        <f t="shared" si="504"/>
        <v>0</v>
      </c>
      <c r="AF191" s="1">
        <f t="shared" si="504"/>
        <v>0</v>
      </c>
      <c r="AG191" s="1">
        <f t="shared" si="504"/>
        <v>0</v>
      </c>
    </row>
    <row r="192" spans="1:33">
      <c r="A192" s="292"/>
      <c r="B192" s="227" t="s">
        <v>195</v>
      </c>
      <c r="W192" s="224">
        <f>+W36</f>
        <v>0</v>
      </c>
    </row>
    <row r="193" spans="1:33">
      <c r="A193" s="292"/>
      <c r="B193" s="227" t="s">
        <v>196</v>
      </c>
      <c r="W193" s="224">
        <f>+W37</f>
        <v>0</v>
      </c>
    </row>
    <row r="194" spans="1:33" s="230" customFormat="1">
      <c r="A194" s="292"/>
      <c r="B194" s="230" t="s">
        <v>197</v>
      </c>
      <c r="C194" s="232">
        <f>SUM(C190:C193)</f>
        <v>0</v>
      </c>
      <c r="D194" s="232">
        <f>SUM(D190:D193)</f>
        <v>0</v>
      </c>
      <c r="E194" s="232">
        <f t="shared" ref="E194" si="505">SUM(E190:E193)</f>
        <v>0</v>
      </c>
      <c r="F194" s="232">
        <f t="shared" ref="F194" si="506">SUM(F190:F193)</f>
        <v>0</v>
      </c>
      <c r="G194" s="232">
        <f t="shared" ref="G194" si="507">SUM(G190:G193)</f>
        <v>0</v>
      </c>
      <c r="H194" s="232">
        <f t="shared" ref="H194" si="508">SUM(H190:H193)</f>
        <v>0</v>
      </c>
      <c r="I194" s="232">
        <f>SUM(I190:I193)</f>
        <v>0</v>
      </c>
      <c r="J194" s="232">
        <f t="shared" ref="J194" si="509">SUM(J190:J193)</f>
        <v>0</v>
      </c>
      <c r="K194" s="232">
        <f t="shared" ref="K194" si="510">SUM(K190:K193)</f>
        <v>0</v>
      </c>
      <c r="L194" s="232">
        <f t="shared" ref="L194" si="511">SUM(L190:L193)</f>
        <v>0</v>
      </c>
      <c r="M194" s="232">
        <f t="shared" ref="M194" si="512">SUM(M190:M193)</f>
        <v>0</v>
      </c>
      <c r="N194" s="232">
        <f t="shared" ref="N194" si="513">SUM(N190:N193)</f>
        <v>0</v>
      </c>
      <c r="O194" s="232">
        <f t="shared" ref="O194" si="514">SUM(O190:O193)</f>
        <v>0</v>
      </c>
      <c r="P194" s="232">
        <f t="shared" ref="P194" si="515">SUM(P190:P193)</f>
        <v>0</v>
      </c>
      <c r="Q194" s="232">
        <f t="shared" ref="Q194" si="516">SUM(Q190:Q193)</f>
        <v>0</v>
      </c>
      <c r="R194" s="232">
        <f t="shared" ref="R194" si="517">SUM(R190:R193)</f>
        <v>0</v>
      </c>
      <c r="S194" s="232">
        <f t="shared" ref="S194" si="518">SUM(S190:S193)</f>
        <v>0</v>
      </c>
      <c r="T194" s="232">
        <f t="shared" ref="T194" si="519">SUM(T190:T193)</f>
        <v>0</v>
      </c>
      <c r="U194" s="232">
        <f t="shared" ref="U194" si="520">SUM(U190:U193)</f>
        <v>0</v>
      </c>
      <c r="V194" s="232">
        <f t="shared" ref="V194" si="521">SUM(V190:V193)</f>
        <v>0</v>
      </c>
      <c r="W194" s="232">
        <f t="shared" ref="W194" si="522">SUM(W190:W193)</f>
        <v>0</v>
      </c>
      <c r="X194" s="232">
        <f t="shared" ref="X194" si="523">SUM(X190:X193)</f>
        <v>0</v>
      </c>
      <c r="Y194" s="232">
        <f t="shared" ref="Y194" si="524">SUM(Y190:Y193)</f>
        <v>0</v>
      </c>
      <c r="Z194" s="232">
        <f t="shared" ref="Z194" si="525">SUM(Z190:Z193)</f>
        <v>0</v>
      </c>
      <c r="AA194" s="232">
        <f t="shared" ref="AA194" si="526">SUM(AA190:AA193)</f>
        <v>0</v>
      </c>
      <c r="AB194" s="232">
        <f t="shared" ref="AB194" si="527">SUM(AB190:AB193)</f>
        <v>0</v>
      </c>
      <c r="AC194" s="232">
        <f t="shared" ref="AC194" si="528">SUM(AC190:AC193)</f>
        <v>0</v>
      </c>
      <c r="AD194" s="232">
        <f t="shared" ref="AD194" si="529">SUM(AD190:AD193)</f>
        <v>0</v>
      </c>
      <c r="AE194" s="232">
        <f t="shared" ref="AE194" si="530">SUM(AE190:AE193)</f>
        <v>0</v>
      </c>
      <c r="AF194" s="232">
        <f t="shared" ref="AF194" si="531">SUM(AF190:AF193)</f>
        <v>0</v>
      </c>
      <c r="AG194" s="232">
        <f t="shared" ref="AG194" si="532">SUM(AG190:AG193)</f>
        <v>0</v>
      </c>
    </row>
    <row r="195" spans="1:33" s="47" customFormat="1">
      <c r="A195" s="292"/>
      <c r="B195" s="234" t="s">
        <v>191</v>
      </c>
      <c r="C195" s="235" t="str">
        <f>IF(Datos!$C$57=0,"",IRR(C194:W194))</f>
        <v/>
      </c>
      <c r="D195" s="1"/>
    </row>
    <row r="196" spans="1:33">
      <c r="A196" s="292">
        <v>21</v>
      </c>
      <c r="B196" s="228" t="s">
        <v>192</v>
      </c>
    </row>
    <row r="197" spans="1:33">
      <c r="A197" s="292"/>
      <c r="B197" s="227" t="s">
        <v>193</v>
      </c>
      <c r="C197" s="1">
        <f>+C57</f>
        <v>0</v>
      </c>
    </row>
    <row r="198" spans="1:33">
      <c r="A198" s="292"/>
      <c r="B198" s="227" t="s">
        <v>194</v>
      </c>
      <c r="D198" s="1">
        <f>+D58</f>
        <v>0</v>
      </c>
      <c r="E198" s="1">
        <f t="shared" ref="E198:AG198" si="533">+E58</f>
        <v>0</v>
      </c>
      <c r="F198" s="1">
        <f t="shared" si="533"/>
        <v>0</v>
      </c>
      <c r="G198" s="1">
        <f t="shared" si="533"/>
        <v>0</v>
      </c>
      <c r="H198" s="1">
        <f t="shared" si="533"/>
        <v>0</v>
      </c>
      <c r="I198" s="1">
        <f t="shared" si="533"/>
        <v>0</v>
      </c>
      <c r="J198" s="1">
        <f t="shared" si="533"/>
        <v>0</v>
      </c>
      <c r="K198" s="1">
        <f t="shared" si="533"/>
        <v>0</v>
      </c>
      <c r="L198" s="1">
        <f t="shared" si="533"/>
        <v>0</v>
      </c>
      <c r="M198" s="1">
        <f t="shared" si="533"/>
        <v>0</v>
      </c>
      <c r="N198" s="1">
        <f t="shared" si="533"/>
        <v>0</v>
      </c>
      <c r="O198" s="1">
        <f t="shared" si="533"/>
        <v>0</v>
      </c>
      <c r="P198" s="1">
        <f t="shared" si="533"/>
        <v>0</v>
      </c>
      <c r="Q198" s="1">
        <f t="shared" si="533"/>
        <v>0</v>
      </c>
      <c r="R198" s="1">
        <f t="shared" si="533"/>
        <v>0</v>
      </c>
      <c r="S198" s="1">
        <f t="shared" si="533"/>
        <v>0</v>
      </c>
      <c r="T198" s="1">
        <f t="shared" si="533"/>
        <v>0</v>
      </c>
      <c r="U198" s="1">
        <f t="shared" si="533"/>
        <v>0</v>
      </c>
      <c r="V198" s="1">
        <f t="shared" si="533"/>
        <v>0</v>
      </c>
      <c r="W198" s="1">
        <f t="shared" si="533"/>
        <v>0</v>
      </c>
      <c r="X198" s="1">
        <f t="shared" si="533"/>
        <v>0</v>
      </c>
      <c r="Y198" s="1">
        <f t="shared" si="533"/>
        <v>0</v>
      </c>
      <c r="Z198" s="1">
        <f t="shared" si="533"/>
        <v>0</v>
      </c>
      <c r="AA198" s="1">
        <f t="shared" si="533"/>
        <v>0</v>
      </c>
      <c r="AB198" s="1">
        <f t="shared" si="533"/>
        <v>0</v>
      </c>
      <c r="AC198" s="1">
        <f t="shared" si="533"/>
        <v>0</v>
      </c>
      <c r="AD198" s="1">
        <f t="shared" si="533"/>
        <v>0</v>
      </c>
      <c r="AE198" s="1">
        <f t="shared" si="533"/>
        <v>0</v>
      </c>
      <c r="AF198" s="1">
        <f t="shared" si="533"/>
        <v>0</v>
      </c>
      <c r="AG198" s="1">
        <f t="shared" si="533"/>
        <v>0</v>
      </c>
    </row>
    <row r="199" spans="1:33">
      <c r="A199" s="292"/>
      <c r="B199" s="227" t="s">
        <v>195</v>
      </c>
      <c r="X199" s="224">
        <f>+X36</f>
        <v>0</v>
      </c>
    </row>
    <row r="200" spans="1:33">
      <c r="A200" s="292"/>
      <c r="B200" s="227" t="s">
        <v>196</v>
      </c>
      <c r="X200" s="224">
        <f>+X37</f>
        <v>0</v>
      </c>
    </row>
    <row r="201" spans="1:33" s="230" customFormat="1">
      <c r="A201" s="292"/>
      <c r="B201" s="230" t="s">
        <v>197</v>
      </c>
      <c r="C201" s="232">
        <f>SUM(C197:C200)</f>
        <v>0</v>
      </c>
      <c r="D201" s="232">
        <f>SUM(D197:D200)</f>
        <v>0</v>
      </c>
      <c r="E201" s="232">
        <f t="shared" ref="E201" si="534">SUM(E197:E200)</f>
        <v>0</v>
      </c>
      <c r="F201" s="232">
        <f t="shared" ref="F201" si="535">SUM(F197:F200)</f>
        <v>0</v>
      </c>
      <c r="G201" s="232">
        <f t="shared" ref="G201" si="536">SUM(G197:G200)</f>
        <v>0</v>
      </c>
      <c r="H201" s="232">
        <f t="shared" ref="H201" si="537">SUM(H197:H200)</f>
        <v>0</v>
      </c>
      <c r="I201" s="232">
        <f>SUM(I197:I200)</f>
        <v>0</v>
      </c>
      <c r="J201" s="232">
        <f t="shared" ref="J201" si="538">SUM(J197:J200)</f>
        <v>0</v>
      </c>
      <c r="K201" s="232">
        <f t="shared" ref="K201" si="539">SUM(K197:K200)</f>
        <v>0</v>
      </c>
      <c r="L201" s="232">
        <f t="shared" ref="L201" si="540">SUM(L197:L200)</f>
        <v>0</v>
      </c>
      <c r="M201" s="232">
        <f t="shared" ref="M201" si="541">SUM(M197:M200)</f>
        <v>0</v>
      </c>
      <c r="N201" s="232">
        <f t="shared" ref="N201" si="542">SUM(N197:N200)</f>
        <v>0</v>
      </c>
      <c r="O201" s="232">
        <f t="shared" ref="O201" si="543">SUM(O197:O200)</f>
        <v>0</v>
      </c>
      <c r="P201" s="232">
        <f t="shared" ref="P201" si="544">SUM(P197:P200)</f>
        <v>0</v>
      </c>
      <c r="Q201" s="232">
        <f t="shared" ref="Q201" si="545">SUM(Q197:Q200)</f>
        <v>0</v>
      </c>
      <c r="R201" s="232">
        <f t="shared" ref="R201" si="546">SUM(R197:R200)</f>
        <v>0</v>
      </c>
      <c r="S201" s="232">
        <f t="shared" ref="S201" si="547">SUM(S197:S200)</f>
        <v>0</v>
      </c>
      <c r="T201" s="232">
        <f t="shared" ref="T201" si="548">SUM(T197:T200)</f>
        <v>0</v>
      </c>
      <c r="U201" s="232">
        <f t="shared" ref="U201" si="549">SUM(U197:U200)</f>
        <v>0</v>
      </c>
      <c r="V201" s="232">
        <f t="shared" ref="V201" si="550">SUM(V197:V200)</f>
        <v>0</v>
      </c>
      <c r="W201" s="232">
        <f t="shared" ref="W201" si="551">SUM(W197:W200)</f>
        <v>0</v>
      </c>
      <c r="X201" s="232">
        <f t="shared" ref="X201" si="552">SUM(X197:X200)</f>
        <v>0</v>
      </c>
      <c r="Y201" s="232">
        <f t="shared" ref="Y201" si="553">SUM(Y197:Y200)</f>
        <v>0</v>
      </c>
      <c r="Z201" s="232">
        <f t="shared" ref="Z201" si="554">SUM(Z197:Z200)</f>
        <v>0</v>
      </c>
      <c r="AA201" s="232">
        <f t="shared" ref="AA201" si="555">SUM(AA197:AA200)</f>
        <v>0</v>
      </c>
      <c r="AB201" s="232">
        <f t="shared" ref="AB201" si="556">SUM(AB197:AB200)</f>
        <v>0</v>
      </c>
      <c r="AC201" s="232">
        <f t="shared" ref="AC201" si="557">SUM(AC197:AC200)</f>
        <v>0</v>
      </c>
      <c r="AD201" s="232">
        <f t="shared" ref="AD201" si="558">SUM(AD197:AD200)</f>
        <v>0</v>
      </c>
      <c r="AE201" s="232">
        <f t="shared" ref="AE201" si="559">SUM(AE197:AE200)</f>
        <v>0</v>
      </c>
      <c r="AF201" s="232">
        <f t="shared" ref="AF201" si="560">SUM(AF197:AF200)</f>
        <v>0</v>
      </c>
      <c r="AG201" s="232">
        <f t="shared" ref="AG201" si="561">SUM(AG197:AG200)</f>
        <v>0</v>
      </c>
    </row>
    <row r="202" spans="1:33" s="47" customFormat="1">
      <c r="A202" s="292"/>
      <c r="B202" s="234" t="s">
        <v>191</v>
      </c>
      <c r="C202" s="235" t="str">
        <f>IF(Datos!$C$57=0,"",IRR(C201:X201))</f>
        <v/>
      </c>
      <c r="D202" s="1"/>
    </row>
    <row r="203" spans="1:33">
      <c r="A203" s="292">
        <v>22</v>
      </c>
      <c r="B203" s="228" t="s">
        <v>192</v>
      </c>
    </row>
    <row r="204" spans="1:33">
      <c r="A204" s="292"/>
      <c r="B204" s="227" t="s">
        <v>193</v>
      </c>
      <c r="C204" s="1">
        <f>+C57</f>
        <v>0</v>
      </c>
    </row>
    <row r="205" spans="1:33">
      <c r="A205" s="292"/>
      <c r="B205" s="227" t="s">
        <v>194</v>
      </c>
      <c r="D205" s="1">
        <f>+D58</f>
        <v>0</v>
      </c>
      <c r="E205" s="1">
        <f t="shared" ref="E205:AG205" si="562">+E58</f>
        <v>0</v>
      </c>
      <c r="F205" s="1">
        <f t="shared" si="562"/>
        <v>0</v>
      </c>
      <c r="G205" s="1">
        <f t="shared" si="562"/>
        <v>0</v>
      </c>
      <c r="H205" s="1">
        <f t="shared" si="562"/>
        <v>0</v>
      </c>
      <c r="I205" s="1">
        <f t="shared" si="562"/>
        <v>0</v>
      </c>
      <c r="J205" s="1">
        <f t="shared" si="562"/>
        <v>0</v>
      </c>
      <c r="K205" s="1">
        <f t="shared" si="562"/>
        <v>0</v>
      </c>
      <c r="L205" s="1">
        <f t="shared" si="562"/>
        <v>0</v>
      </c>
      <c r="M205" s="1">
        <f t="shared" si="562"/>
        <v>0</v>
      </c>
      <c r="N205" s="1">
        <f t="shared" si="562"/>
        <v>0</v>
      </c>
      <c r="O205" s="1">
        <f t="shared" si="562"/>
        <v>0</v>
      </c>
      <c r="P205" s="1">
        <f t="shared" si="562"/>
        <v>0</v>
      </c>
      <c r="Q205" s="1">
        <f t="shared" si="562"/>
        <v>0</v>
      </c>
      <c r="R205" s="1">
        <f t="shared" si="562"/>
        <v>0</v>
      </c>
      <c r="S205" s="1">
        <f t="shared" si="562"/>
        <v>0</v>
      </c>
      <c r="T205" s="1">
        <f t="shared" si="562"/>
        <v>0</v>
      </c>
      <c r="U205" s="1">
        <f t="shared" si="562"/>
        <v>0</v>
      </c>
      <c r="V205" s="1">
        <f t="shared" si="562"/>
        <v>0</v>
      </c>
      <c r="W205" s="1">
        <f t="shared" si="562"/>
        <v>0</v>
      </c>
      <c r="X205" s="1">
        <f t="shared" si="562"/>
        <v>0</v>
      </c>
      <c r="Y205" s="1">
        <f t="shared" si="562"/>
        <v>0</v>
      </c>
      <c r="Z205" s="1">
        <f t="shared" si="562"/>
        <v>0</v>
      </c>
      <c r="AA205" s="1">
        <f t="shared" si="562"/>
        <v>0</v>
      </c>
      <c r="AB205" s="1">
        <f t="shared" si="562"/>
        <v>0</v>
      </c>
      <c r="AC205" s="1">
        <f t="shared" si="562"/>
        <v>0</v>
      </c>
      <c r="AD205" s="1">
        <f t="shared" si="562"/>
        <v>0</v>
      </c>
      <c r="AE205" s="1">
        <f t="shared" si="562"/>
        <v>0</v>
      </c>
      <c r="AF205" s="1">
        <f t="shared" si="562"/>
        <v>0</v>
      </c>
      <c r="AG205" s="1">
        <f t="shared" si="562"/>
        <v>0</v>
      </c>
    </row>
    <row r="206" spans="1:33">
      <c r="A206" s="292"/>
      <c r="B206" s="227" t="s">
        <v>195</v>
      </c>
      <c r="Y206" s="224">
        <f>+Y36</f>
        <v>0</v>
      </c>
    </row>
    <row r="207" spans="1:33">
      <c r="A207" s="292"/>
      <c r="B207" s="227" t="s">
        <v>196</v>
      </c>
      <c r="Y207" s="224">
        <f>+Y37</f>
        <v>0</v>
      </c>
    </row>
    <row r="208" spans="1:33" s="230" customFormat="1">
      <c r="A208" s="292"/>
      <c r="B208" s="230" t="s">
        <v>197</v>
      </c>
      <c r="C208" s="232">
        <f>SUM(C204:C207)</f>
        <v>0</v>
      </c>
      <c r="D208" s="232">
        <f>SUM(D204:D207)</f>
        <v>0</v>
      </c>
      <c r="E208" s="232">
        <f t="shared" ref="E208" si="563">SUM(E204:E207)</f>
        <v>0</v>
      </c>
      <c r="F208" s="232">
        <f t="shared" ref="F208" si="564">SUM(F204:F207)</f>
        <v>0</v>
      </c>
      <c r="G208" s="232">
        <f t="shared" ref="G208" si="565">SUM(G204:G207)</f>
        <v>0</v>
      </c>
      <c r="H208" s="232">
        <f t="shared" ref="H208" si="566">SUM(H204:H207)</f>
        <v>0</v>
      </c>
      <c r="I208" s="232">
        <f>SUM(I204:I207)</f>
        <v>0</v>
      </c>
      <c r="J208" s="232">
        <f t="shared" ref="J208" si="567">SUM(J204:J207)</f>
        <v>0</v>
      </c>
      <c r="K208" s="232">
        <f t="shared" ref="K208" si="568">SUM(K204:K207)</f>
        <v>0</v>
      </c>
      <c r="L208" s="232">
        <f t="shared" ref="L208" si="569">SUM(L204:L207)</f>
        <v>0</v>
      </c>
      <c r="M208" s="232">
        <f t="shared" ref="M208" si="570">SUM(M204:M207)</f>
        <v>0</v>
      </c>
      <c r="N208" s="232">
        <f t="shared" ref="N208" si="571">SUM(N204:N207)</f>
        <v>0</v>
      </c>
      <c r="O208" s="232">
        <f t="shared" ref="O208" si="572">SUM(O204:O207)</f>
        <v>0</v>
      </c>
      <c r="P208" s="232">
        <f t="shared" ref="P208" si="573">SUM(P204:P207)</f>
        <v>0</v>
      </c>
      <c r="Q208" s="232">
        <f t="shared" ref="Q208" si="574">SUM(Q204:Q207)</f>
        <v>0</v>
      </c>
      <c r="R208" s="232">
        <f t="shared" ref="R208" si="575">SUM(R204:R207)</f>
        <v>0</v>
      </c>
      <c r="S208" s="232">
        <f t="shared" ref="S208" si="576">SUM(S204:S207)</f>
        <v>0</v>
      </c>
      <c r="T208" s="232">
        <f t="shared" ref="T208" si="577">SUM(T204:T207)</f>
        <v>0</v>
      </c>
      <c r="U208" s="232">
        <f t="shared" ref="U208" si="578">SUM(U204:U207)</f>
        <v>0</v>
      </c>
      <c r="V208" s="232">
        <f t="shared" ref="V208" si="579">SUM(V204:V207)</f>
        <v>0</v>
      </c>
      <c r="W208" s="232">
        <f t="shared" ref="W208" si="580">SUM(W204:W207)</f>
        <v>0</v>
      </c>
      <c r="X208" s="232">
        <f t="shared" ref="X208" si="581">SUM(X204:X207)</f>
        <v>0</v>
      </c>
      <c r="Y208" s="232">
        <f t="shared" ref="Y208" si="582">SUM(Y204:Y207)</f>
        <v>0</v>
      </c>
      <c r="Z208" s="232">
        <f t="shared" ref="Z208" si="583">SUM(Z204:Z207)</f>
        <v>0</v>
      </c>
      <c r="AA208" s="232">
        <f t="shared" ref="AA208" si="584">SUM(AA204:AA207)</f>
        <v>0</v>
      </c>
      <c r="AB208" s="232">
        <f t="shared" ref="AB208" si="585">SUM(AB204:AB207)</f>
        <v>0</v>
      </c>
      <c r="AC208" s="232">
        <f t="shared" ref="AC208" si="586">SUM(AC204:AC207)</f>
        <v>0</v>
      </c>
      <c r="AD208" s="232">
        <f t="shared" ref="AD208" si="587">SUM(AD204:AD207)</f>
        <v>0</v>
      </c>
      <c r="AE208" s="232">
        <f t="shared" ref="AE208" si="588">SUM(AE204:AE207)</f>
        <v>0</v>
      </c>
      <c r="AF208" s="232">
        <f t="shared" ref="AF208" si="589">SUM(AF204:AF207)</f>
        <v>0</v>
      </c>
      <c r="AG208" s="232">
        <f t="shared" ref="AG208" si="590">SUM(AG204:AG207)</f>
        <v>0</v>
      </c>
    </row>
    <row r="209" spans="1:33" s="47" customFormat="1">
      <c r="A209" s="292"/>
      <c r="B209" s="234" t="s">
        <v>191</v>
      </c>
      <c r="C209" s="235" t="str">
        <f>IF(Datos!$C$57=0,"",IRR(C208:Y208))</f>
        <v/>
      </c>
      <c r="D209" s="1"/>
    </row>
    <row r="210" spans="1:33">
      <c r="A210" s="292">
        <v>23</v>
      </c>
      <c r="B210" s="228" t="s">
        <v>192</v>
      </c>
    </row>
    <row r="211" spans="1:33">
      <c r="A211" s="292"/>
      <c r="B211" s="227" t="s">
        <v>193</v>
      </c>
      <c r="C211" s="1">
        <f>+C57</f>
        <v>0</v>
      </c>
    </row>
    <row r="212" spans="1:33">
      <c r="A212" s="292"/>
      <c r="B212" s="227" t="s">
        <v>194</v>
      </c>
      <c r="D212" s="1">
        <f>+D58</f>
        <v>0</v>
      </c>
      <c r="E212" s="1">
        <f t="shared" ref="E212:AG212" si="591">+E58</f>
        <v>0</v>
      </c>
      <c r="F212" s="1">
        <f t="shared" si="591"/>
        <v>0</v>
      </c>
      <c r="G212" s="1">
        <f t="shared" si="591"/>
        <v>0</v>
      </c>
      <c r="H212" s="1">
        <f t="shared" si="591"/>
        <v>0</v>
      </c>
      <c r="I212" s="1">
        <f t="shared" si="591"/>
        <v>0</v>
      </c>
      <c r="J212" s="1">
        <f t="shared" si="591"/>
        <v>0</v>
      </c>
      <c r="K212" s="1">
        <f t="shared" si="591"/>
        <v>0</v>
      </c>
      <c r="L212" s="1">
        <f t="shared" si="591"/>
        <v>0</v>
      </c>
      <c r="M212" s="1">
        <f t="shared" si="591"/>
        <v>0</v>
      </c>
      <c r="N212" s="1">
        <f t="shared" si="591"/>
        <v>0</v>
      </c>
      <c r="O212" s="1">
        <f t="shared" si="591"/>
        <v>0</v>
      </c>
      <c r="P212" s="1">
        <f t="shared" si="591"/>
        <v>0</v>
      </c>
      <c r="Q212" s="1">
        <f t="shared" si="591"/>
        <v>0</v>
      </c>
      <c r="R212" s="1">
        <f t="shared" si="591"/>
        <v>0</v>
      </c>
      <c r="S212" s="1">
        <f t="shared" si="591"/>
        <v>0</v>
      </c>
      <c r="T212" s="1">
        <f t="shared" si="591"/>
        <v>0</v>
      </c>
      <c r="U212" s="1">
        <f t="shared" si="591"/>
        <v>0</v>
      </c>
      <c r="V212" s="1">
        <f t="shared" si="591"/>
        <v>0</v>
      </c>
      <c r="W212" s="1">
        <f t="shared" si="591"/>
        <v>0</v>
      </c>
      <c r="X212" s="1">
        <f t="shared" si="591"/>
        <v>0</v>
      </c>
      <c r="Y212" s="1">
        <f t="shared" si="591"/>
        <v>0</v>
      </c>
      <c r="Z212" s="1">
        <f t="shared" si="591"/>
        <v>0</v>
      </c>
      <c r="AA212" s="1">
        <f t="shared" si="591"/>
        <v>0</v>
      </c>
      <c r="AB212" s="1">
        <f t="shared" si="591"/>
        <v>0</v>
      </c>
      <c r="AC212" s="1">
        <f t="shared" si="591"/>
        <v>0</v>
      </c>
      <c r="AD212" s="1">
        <f t="shared" si="591"/>
        <v>0</v>
      </c>
      <c r="AE212" s="1">
        <f t="shared" si="591"/>
        <v>0</v>
      </c>
      <c r="AF212" s="1">
        <f t="shared" si="591"/>
        <v>0</v>
      </c>
      <c r="AG212" s="1">
        <f t="shared" si="591"/>
        <v>0</v>
      </c>
    </row>
    <row r="213" spans="1:33">
      <c r="A213" s="292"/>
      <c r="B213" s="227" t="s">
        <v>195</v>
      </c>
      <c r="Z213" s="224">
        <f>+Z36</f>
        <v>0</v>
      </c>
    </row>
    <row r="214" spans="1:33">
      <c r="A214" s="292"/>
      <c r="B214" s="227" t="s">
        <v>196</v>
      </c>
      <c r="Z214" s="224">
        <f>+Z37</f>
        <v>0</v>
      </c>
    </row>
    <row r="215" spans="1:33" s="230" customFormat="1">
      <c r="A215" s="292"/>
      <c r="B215" s="230" t="s">
        <v>197</v>
      </c>
      <c r="C215" s="232">
        <f>SUM(C211:C214)</f>
        <v>0</v>
      </c>
      <c r="D215" s="232">
        <f>SUM(D211:D214)</f>
        <v>0</v>
      </c>
      <c r="E215" s="232">
        <f t="shared" ref="E215" si="592">SUM(E211:E214)</f>
        <v>0</v>
      </c>
      <c r="F215" s="232">
        <f t="shared" ref="F215" si="593">SUM(F211:F214)</f>
        <v>0</v>
      </c>
      <c r="G215" s="232">
        <f t="shared" ref="G215" si="594">SUM(G211:G214)</f>
        <v>0</v>
      </c>
      <c r="H215" s="232">
        <f t="shared" ref="H215" si="595">SUM(H211:H214)</f>
        <v>0</v>
      </c>
      <c r="I215" s="232">
        <f>SUM(I211:I214)</f>
        <v>0</v>
      </c>
      <c r="J215" s="232">
        <f t="shared" ref="J215" si="596">SUM(J211:J214)</f>
        <v>0</v>
      </c>
      <c r="K215" s="232">
        <f t="shared" ref="K215" si="597">SUM(K211:K214)</f>
        <v>0</v>
      </c>
      <c r="L215" s="232">
        <f t="shared" ref="L215" si="598">SUM(L211:L214)</f>
        <v>0</v>
      </c>
      <c r="M215" s="232">
        <f t="shared" ref="M215" si="599">SUM(M211:M214)</f>
        <v>0</v>
      </c>
      <c r="N215" s="232">
        <f t="shared" ref="N215" si="600">SUM(N211:N214)</f>
        <v>0</v>
      </c>
      <c r="O215" s="232">
        <f t="shared" ref="O215" si="601">SUM(O211:O214)</f>
        <v>0</v>
      </c>
      <c r="P215" s="232">
        <f t="shared" ref="P215" si="602">SUM(P211:P214)</f>
        <v>0</v>
      </c>
      <c r="Q215" s="232">
        <f t="shared" ref="Q215" si="603">SUM(Q211:Q214)</f>
        <v>0</v>
      </c>
      <c r="R215" s="232">
        <f t="shared" ref="R215" si="604">SUM(R211:R214)</f>
        <v>0</v>
      </c>
      <c r="S215" s="232">
        <f t="shared" ref="S215" si="605">SUM(S211:S214)</f>
        <v>0</v>
      </c>
      <c r="T215" s="232">
        <f t="shared" ref="T215" si="606">SUM(T211:T214)</f>
        <v>0</v>
      </c>
      <c r="U215" s="232">
        <f t="shared" ref="U215" si="607">SUM(U211:U214)</f>
        <v>0</v>
      </c>
      <c r="V215" s="232">
        <f t="shared" ref="V215" si="608">SUM(V211:V214)</f>
        <v>0</v>
      </c>
      <c r="W215" s="232">
        <f t="shared" ref="W215" si="609">SUM(W211:W214)</f>
        <v>0</v>
      </c>
      <c r="X215" s="232">
        <f t="shared" ref="X215" si="610">SUM(X211:X214)</f>
        <v>0</v>
      </c>
      <c r="Y215" s="232">
        <f t="shared" ref="Y215" si="611">SUM(Y211:Y214)</f>
        <v>0</v>
      </c>
      <c r="Z215" s="232">
        <f t="shared" ref="Z215" si="612">SUM(Z211:Z214)</f>
        <v>0</v>
      </c>
      <c r="AA215" s="232">
        <f t="shared" ref="AA215" si="613">SUM(AA211:AA214)</f>
        <v>0</v>
      </c>
      <c r="AB215" s="232">
        <f t="shared" ref="AB215" si="614">SUM(AB211:AB214)</f>
        <v>0</v>
      </c>
      <c r="AC215" s="232">
        <f t="shared" ref="AC215" si="615">SUM(AC211:AC214)</f>
        <v>0</v>
      </c>
      <c r="AD215" s="232">
        <f t="shared" ref="AD215" si="616">SUM(AD211:AD214)</f>
        <v>0</v>
      </c>
      <c r="AE215" s="232">
        <f t="shared" ref="AE215" si="617">SUM(AE211:AE214)</f>
        <v>0</v>
      </c>
      <c r="AF215" s="232">
        <f t="shared" ref="AF215" si="618">SUM(AF211:AF214)</f>
        <v>0</v>
      </c>
      <c r="AG215" s="232">
        <f t="shared" ref="AG215" si="619">SUM(AG211:AG214)</f>
        <v>0</v>
      </c>
    </row>
    <row r="216" spans="1:33" s="47" customFormat="1">
      <c r="A216" s="292"/>
      <c r="B216" s="234" t="s">
        <v>191</v>
      </c>
      <c r="C216" s="235" t="str">
        <f>IF(Datos!$C$57=0,"",IRR(C215:Z215))</f>
        <v/>
      </c>
      <c r="D216" s="1"/>
    </row>
    <row r="217" spans="1:33">
      <c r="A217" s="292">
        <v>24</v>
      </c>
      <c r="B217" s="228" t="s">
        <v>192</v>
      </c>
    </row>
    <row r="218" spans="1:33">
      <c r="A218" s="292"/>
      <c r="B218" s="227" t="s">
        <v>193</v>
      </c>
      <c r="C218" s="1">
        <f>+C57</f>
        <v>0</v>
      </c>
    </row>
    <row r="219" spans="1:33">
      <c r="A219" s="292"/>
      <c r="B219" s="227" t="s">
        <v>194</v>
      </c>
      <c r="D219" s="1">
        <f>+D58</f>
        <v>0</v>
      </c>
      <c r="E219" s="1">
        <f t="shared" ref="E219:AG219" si="620">+E58</f>
        <v>0</v>
      </c>
      <c r="F219" s="1">
        <f t="shared" si="620"/>
        <v>0</v>
      </c>
      <c r="G219" s="1">
        <f t="shared" si="620"/>
        <v>0</v>
      </c>
      <c r="H219" s="1">
        <f t="shared" si="620"/>
        <v>0</v>
      </c>
      <c r="I219" s="1">
        <f t="shared" si="620"/>
        <v>0</v>
      </c>
      <c r="J219" s="1">
        <f t="shared" si="620"/>
        <v>0</v>
      </c>
      <c r="K219" s="1">
        <f t="shared" si="620"/>
        <v>0</v>
      </c>
      <c r="L219" s="1">
        <f t="shared" si="620"/>
        <v>0</v>
      </c>
      <c r="M219" s="1">
        <f t="shared" si="620"/>
        <v>0</v>
      </c>
      <c r="N219" s="1">
        <f t="shared" si="620"/>
        <v>0</v>
      </c>
      <c r="O219" s="1">
        <f t="shared" si="620"/>
        <v>0</v>
      </c>
      <c r="P219" s="1">
        <f t="shared" si="620"/>
        <v>0</v>
      </c>
      <c r="Q219" s="1">
        <f t="shared" si="620"/>
        <v>0</v>
      </c>
      <c r="R219" s="1">
        <f t="shared" si="620"/>
        <v>0</v>
      </c>
      <c r="S219" s="1">
        <f t="shared" si="620"/>
        <v>0</v>
      </c>
      <c r="T219" s="1">
        <f t="shared" si="620"/>
        <v>0</v>
      </c>
      <c r="U219" s="1">
        <f t="shared" si="620"/>
        <v>0</v>
      </c>
      <c r="V219" s="1">
        <f t="shared" si="620"/>
        <v>0</v>
      </c>
      <c r="W219" s="1">
        <f t="shared" si="620"/>
        <v>0</v>
      </c>
      <c r="X219" s="1">
        <f t="shared" si="620"/>
        <v>0</v>
      </c>
      <c r="Y219" s="1">
        <f t="shared" si="620"/>
        <v>0</v>
      </c>
      <c r="Z219" s="1">
        <f t="shared" si="620"/>
        <v>0</v>
      </c>
      <c r="AA219" s="1">
        <f t="shared" si="620"/>
        <v>0</v>
      </c>
      <c r="AB219" s="1">
        <f t="shared" si="620"/>
        <v>0</v>
      </c>
      <c r="AC219" s="1">
        <f t="shared" si="620"/>
        <v>0</v>
      </c>
      <c r="AD219" s="1">
        <f t="shared" si="620"/>
        <v>0</v>
      </c>
      <c r="AE219" s="1">
        <f t="shared" si="620"/>
        <v>0</v>
      </c>
      <c r="AF219" s="1">
        <f t="shared" si="620"/>
        <v>0</v>
      </c>
      <c r="AG219" s="1">
        <f t="shared" si="620"/>
        <v>0</v>
      </c>
    </row>
    <row r="220" spans="1:33">
      <c r="A220" s="292"/>
      <c r="B220" s="227" t="s">
        <v>195</v>
      </c>
      <c r="AA220" s="224">
        <f>+AA36</f>
        <v>0</v>
      </c>
    </row>
    <row r="221" spans="1:33">
      <c r="A221" s="292"/>
      <c r="B221" s="227" t="s">
        <v>196</v>
      </c>
      <c r="AA221" s="224">
        <f>+AA37</f>
        <v>0</v>
      </c>
    </row>
    <row r="222" spans="1:33" s="230" customFormat="1">
      <c r="A222" s="292"/>
      <c r="B222" s="230" t="s">
        <v>197</v>
      </c>
      <c r="C222" s="232">
        <f>SUM(C218:C221)</f>
        <v>0</v>
      </c>
      <c r="D222" s="232">
        <f>SUM(D218:D221)</f>
        <v>0</v>
      </c>
      <c r="E222" s="232">
        <f t="shared" ref="E222" si="621">SUM(E218:E221)</f>
        <v>0</v>
      </c>
      <c r="F222" s="232">
        <f t="shared" ref="F222" si="622">SUM(F218:F221)</f>
        <v>0</v>
      </c>
      <c r="G222" s="232">
        <f t="shared" ref="G222" si="623">SUM(G218:G221)</f>
        <v>0</v>
      </c>
      <c r="H222" s="232">
        <f t="shared" ref="H222" si="624">SUM(H218:H221)</f>
        <v>0</v>
      </c>
      <c r="I222" s="232">
        <f>SUM(I218:I221)</f>
        <v>0</v>
      </c>
      <c r="J222" s="232">
        <f t="shared" ref="J222" si="625">SUM(J218:J221)</f>
        <v>0</v>
      </c>
      <c r="K222" s="232">
        <f t="shared" ref="K222" si="626">SUM(K218:K221)</f>
        <v>0</v>
      </c>
      <c r="L222" s="232">
        <f t="shared" ref="L222" si="627">SUM(L218:L221)</f>
        <v>0</v>
      </c>
      <c r="M222" s="232">
        <f t="shared" ref="M222" si="628">SUM(M218:M221)</f>
        <v>0</v>
      </c>
      <c r="N222" s="232">
        <f t="shared" ref="N222" si="629">SUM(N218:N221)</f>
        <v>0</v>
      </c>
      <c r="O222" s="232">
        <f t="shared" ref="O222" si="630">SUM(O218:O221)</f>
        <v>0</v>
      </c>
      <c r="P222" s="232">
        <f t="shared" ref="P222" si="631">SUM(P218:P221)</f>
        <v>0</v>
      </c>
      <c r="Q222" s="232">
        <f t="shared" ref="Q222" si="632">SUM(Q218:Q221)</f>
        <v>0</v>
      </c>
      <c r="R222" s="232">
        <f t="shared" ref="R222" si="633">SUM(R218:R221)</f>
        <v>0</v>
      </c>
      <c r="S222" s="232">
        <f t="shared" ref="S222" si="634">SUM(S218:S221)</f>
        <v>0</v>
      </c>
      <c r="T222" s="232">
        <f t="shared" ref="T222" si="635">SUM(T218:T221)</f>
        <v>0</v>
      </c>
      <c r="U222" s="232">
        <f t="shared" ref="U222" si="636">SUM(U218:U221)</f>
        <v>0</v>
      </c>
      <c r="V222" s="232">
        <f t="shared" ref="V222" si="637">SUM(V218:V221)</f>
        <v>0</v>
      </c>
      <c r="W222" s="232">
        <f t="shared" ref="W222" si="638">SUM(W218:W221)</f>
        <v>0</v>
      </c>
      <c r="X222" s="232">
        <f t="shared" ref="X222" si="639">SUM(X218:X221)</f>
        <v>0</v>
      </c>
      <c r="Y222" s="232">
        <f t="shared" ref="Y222" si="640">SUM(Y218:Y221)</f>
        <v>0</v>
      </c>
      <c r="Z222" s="232">
        <f t="shared" ref="Z222" si="641">SUM(Z218:Z221)</f>
        <v>0</v>
      </c>
      <c r="AA222" s="232">
        <f t="shared" ref="AA222" si="642">SUM(AA218:AA221)</f>
        <v>0</v>
      </c>
      <c r="AB222" s="232">
        <f t="shared" ref="AB222" si="643">SUM(AB218:AB221)</f>
        <v>0</v>
      </c>
      <c r="AC222" s="232">
        <f t="shared" ref="AC222" si="644">SUM(AC218:AC221)</f>
        <v>0</v>
      </c>
      <c r="AD222" s="232">
        <f t="shared" ref="AD222" si="645">SUM(AD218:AD221)</f>
        <v>0</v>
      </c>
      <c r="AE222" s="232">
        <f t="shared" ref="AE222" si="646">SUM(AE218:AE221)</f>
        <v>0</v>
      </c>
      <c r="AF222" s="232">
        <f t="shared" ref="AF222" si="647">SUM(AF218:AF221)</f>
        <v>0</v>
      </c>
      <c r="AG222" s="232">
        <f t="shared" ref="AG222" si="648">SUM(AG218:AG221)</f>
        <v>0</v>
      </c>
    </row>
    <row r="223" spans="1:33" s="47" customFormat="1">
      <c r="A223" s="292"/>
      <c r="B223" s="234" t="s">
        <v>191</v>
      </c>
      <c r="C223" s="235" t="str">
        <f>IF(Datos!$C$57=0,"",IRR(C222:AA222))</f>
        <v/>
      </c>
      <c r="D223" s="1"/>
    </row>
    <row r="224" spans="1:33">
      <c r="A224" s="292">
        <v>25</v>
      </c>
      <c r="B224" s="228" t="s">
        <v>192</v>
      </c>
    </row>
    <row r="225" spans="1:33">
      <c r="A225" s="292"/>
      <c r="B225" s="227" t="s">
        <v>193</v>
      </c>
      <c r="C225" s="1">
        <f>+C57</f>
        <v>0</v>
      </c>
    </row>
    <row r="226" spans="1:33">
      <c r="A226" s="292"/>
      <c r="B226" s="227" t="s">
        <v>194</v>
      </c>
      <c r="D226" s="1">
        <f>+D58</f>
        <v>0</v>
      </c>
      <c r="E226" s="1">
        <f t="shared" ref="E226:AG226" si="649">+E58</f>
        <v>0</v>
      </c>
      <c r="F226" s="1">
        <f t="shared" si="649"/>
        <v>0</v>
      </c>
      <c r="G226" s="1">
        <f t="shared" si="649"/>
        <v>0</v>
      </c>
      <c r="H226" s="1">
        <f t="shared" si="649"/>
        <v>0</v>
      </c>
      <c r="I226" s="1">
        <f t="shared" si="649"/>
        <v>0</v>
      </c>
      <c r="J226" s="1">
        <f t="shared" si="649"/>
        <v>0</v>
      </c>
      <c r="K226" s="1">
        <f t="shared" si="649"/>
        <v>0</v>
      </c>
      <c r="L226" s="1">
        <f t="shared" si="649"/>
        <v>0</v>
      </c>
      <c r="M226" s="1">
        <f t="shared" si="649"/>
        <v>0</v>
      </c>
      <c r="N226" s="1">
        <f t="shared" si="649"/>
        <v>0</v>
      </c>
      <c r="O226" s="1">
        <f t="shared" si="649"/>
        <v>0</v>
      </c>
      <c r="P226" s="1">
        <f t="shared" si="649"/>
        <v>0</v>
      </c>
      <c r="Q226" s="1">
        <f t="shared" si="649"/>
        <v>0</v>
      </c>
      <c r="R226" s="1">
        <f t="shared" si="649"/>
        <v>0</v>
      </c>
      <c r="S226" s="1">
        <f t="shared" si="649"/>
        <v>0</v>
      </c>
      <c r="T226" s="1">
        <f t="shared" si="649"/>
        <v>0</v>
      </c>
      <c r="U226" s="1">
        <f t="shared" si="649"/>
        <v>0</v>
      </c>
      <c r="V226" s="1">
        <f t="shared" si="649"/>
        <v>0</v>
      </c>
      <c r="W226" s="1">
        <f t="shared" si="649"/>
        <v>0</v>
      </c>
      <c r="X226" s="1">
        <f t="shared" si="649"/>
        <v>0</v>
      </c>
      <c r="Y226" s="1">
        <f t="shared" si="649"/>
        <v>0</v>
      </c>
      <c r="Z226" s="1">
        <f t="shared" si="649"/>
        <v>0</v>
      </c>
      <c r="AA226" s="1">
        <f t="shared" si="649"/>
        <v>0</v>
      </c>
      <c r="AB226" s="1">
        <f t="shared" si="649"/>
        <v>0</v>
      </c>
      <c r="AC226" s="1">
        <f t="shared" si="649"/>
        <v>0</v>
      </c>
      <c r="AD226" s="1">
        <f t="shared" si="649"/>
        <v>0</v>
      </c>
      <c r="AE226" s="1">
        <f t="shared" si="649"/>
        <v>0</v>
      </c>
      <c r="AF226" s="1">
        <f t="shared" si="649"/>
        <v>0</v>
      </c>
      <c r="AG226" s="1">
        <f t="shared" si="649"/>
        <v>0</v>
      </c>
    </row>
    <row r="227" spans="1:33">
      <c r="A227" s="292"/>
      <c r="B227" s="227" t="s">
        <v>195</v>
      </c>
      <c r="AB227" s="224">
        <f>+AB36</f>
        <v>0</v>
      </c>
    </row>
    <row r="228" spans="1:33">
      <c r="A228" s="292"/>
      <c r="B228" s="227" t="s">
        <v>196</v>
      </c>
      <c r="AB228" s="224">
        <f>+AB37</f>
        <v>0</v>
      </c>
    </row>
    <row r="229" spans="1:33" s="230" customFormat="1">
      <c r="A229" s="292"/>
      <c r="B229" s="230" t="s">
        <v>197</v>
      </c>
      <c r="C229" s="232">
        <f>SUM(C225:C228)</f>
        <v>0</v>
      </c>
      <c r="D229" s="232">
        <f>SUM(D225:D228)</f>
        <v>0</v>
      </c>
      <c r="E229" s="232">
        <f t="shared" ref="E229" si="650">SUM(E225:E228)</f>
        <v>0</v>
      </c>
      <c r="F229" s="232">
        <f t="shared" ref="F229" si="651">SUM(F225:F228)</f>
        <v>0</v>
      </c>
      <c r="G229" s="232">
        <f t="shared" ref="G229" si="652">SUM(G225:G228)</f>
        <v>0</v>
      </c>
      <c r="H229" s="232">
        <f t="shared" ref="H229" si="653">SUM(H225:H228)</f>
        <v>0</v>
      </c>
      <c r="I229" s="232">
        <f>SUM(I225:I228)</f>
        <v>0</v>
      </c>
      <c r="J229" s="232">
        <f t="shared" ref="J229" si="654">SUM(J225:J228)</f>
        <v>0</v>
      </c>
      <c r="K229" s="232">
        <f t="shared" ref="K229" si="655">SUM(K225:K228)</f>
        <v>0</v>
      </c>
      <c r="L229" s="232">
        <f t="shared" ref="L229" si="656">SUM(L225:L228)</f>
        <v>0</v>
      </c>
      <c r="M229" s="232">
        <f t="shared" ref="M229" si="657">SUM(M225:M228)</f>
        <v>0</v>
      </c>
      <c r="N229" s="232">
        <f t="shared" ref="N229" si="658">SUM(N225:N228)</f>
        <v>0</v>
      </c>
      <c r="O229" s="232">
        <f t="shared" ref="O229" si="659">SUM(O225:O228)</f>
        <v>0</v>
      </c>
      <c r="P229" s="232">
        <f t="shared" ref="P229" si="660">SUM(P225:P228)</f>
        <v>0</v>
      </c>
      <c r="Q229" s="232">
        <f t="shared" ref="Q229" si="661">SUM(Q225:Q228)</f>
        <v>0</v>
      </c>
      <c r="R229" s="232">
        <f t="shared" ref="R229" si="662">SUM(R225:R228)</f>
        <v>0</v>
      </c>
      <c r="S229" s="232">
        <f t="shared" ref="S229" si="663">SUM(S225:S228)</f>
        <v>0</v>
      </c>
      <c r="T229" s="232">
        <f t="shared" ref="T229" si="664">SUM(T225:T228)</f>
        <v>0</v>
      </c>
      <c r="U229" s="232">
        <f t="shared" ref="U229" si="665">SUM(U225:U228)</f>
        <v>0</v>
      </c>
      <c r="V229" s="232">
        <f t="shared" ref="V229" si="666">SUM(V225:V228)</f>
        <v>0</v>
      </c>
      <c r="W229" s="232">
        <f t="shared" ref="W229" si="667">SUM(W225:W228)</f>
        <v>0</v>
      </c>
      <c r="X229" s="232">
        <f t="shared" ref="X229" si="668">SUM(X225:X228)</f>
        <v>0</v>
      </c>
      <c r="Y229" s="232">
        <f t="shared" ref="Y229" si="669">SUM(Y225:Y228)</f>
        <v>0</v>
      </c>
      <c r="Z229" s="232">
        <f t="shared" ref="Z229" si="670">SUM(Z225:Z228)</f>
        <v>0</v>
      </c>
      <c r="AA229" s="232">
        <f t="shared" ref="AA229" si="671">SUM(AA225:AA228)</f>
        <v>0</v>
      </c>
      <c r="AB229" s="232">
        <f t="shared" ref="AB229" si="672">SUM(AB225:AB228)</f>
        <v>0</v>
      </c>
      <c r="AC229" s="232">
        <f t="shared" ref="AC229" si="673">SUM(AC225:AC228)</f>
        <v>0</v>
      </c>
      <c r="AD229" s="232">
        <f t="shared" ref="AD229" si="674">SUM(AD225:AD228)</f>
        <v>0</v>
      </c>
      <c r="AE229" s="232">
        <f t="shared" ref="AE229" si="675">SUM(AE225:AE228)</f>
        <v>0</v>
      </c>
      <c r="AF229" s="232">
        <f t="shared" ref="AF229" si="676">SUM(AF225:AF228)</f>
        <v>0</v>
      </c>
      <c r="AG229" s="232">
        <f t="shared" ref="AG229" si="677">SUM(AG225:AG228)</f>
        <v>0</v>
      </c>
    </row>
    <row r="230" spans="1:33" s="47" customFormat="1">
      <c r="A230" s="292"/>
      <c r="B230" s="234" t="s">
        <v>191</v>
      </c>
      <c r="C230" s="235" t="str">
        <f>IF(Datos!$C$57=0,"",IRR(C229:AB229))</f>
        <v/>
      </c>
      <c r="D230" s="1"/>
    </row>
    <row r="231" spans="1:33">
      <c r="A231" s="292">
        <v>26</v>
      </c>
      <c r="B231" s="228" t="s">
        <v>192</v>
      </c>
    </row>
    <row r="232" spans="1:33">
      <c r="A232" s="292"/>
      <c r="B232" s="227" t="s">
        <v>193</v>
      </c>
      <c r="C232" s="1">
        <f>+C57</f>
        <v>0</v>
      </c>
    </row>
    <row r="233" spans="1:33">
      <c r="A233" s="292"/>
      <c r="B233" s="227" t="s">
        <v>194</v>
      </c>
      <c r="D233" s="1">
        <f>+D58</f>
        <v>0</v>
      </c>
      <c r="E233" s="1">
        <f t="shared" ref="E233:AG233" si="678">+E58</f>
        <v>0</v>
      </c>
      <c r="F233" s="1">
        <f t="shared" si="678"/>
        <v>0</v>
      </c>
      <c r="G233" s="1">
        <f t="shared" si="678"/>
        <v>0</v>
      </c>
      <c r="H233" s="1">
        <f t="shared" si="678"/>
        <v>0</v>
      </c>
      <c r="I233" s="1">
        <f t="shared" si="678"/>
        <v>0</v>
      </c>
      <c r="J233" s="1">
        <f t="shared" si="678"/>
        <v>0</v>
      </c>
      <c r="K233" s="1">
        <f t="shared" si="678"/>
        <v>0</v>
      </c>
      <c r="L233" s="1">
        <f t="shared" si="678"/>
        <v>0</v>
      </c>
      <c r="M233" s="1">
        <f t="shared" si="678"/>
        <v>0</v>
      </c>
      <c r="N233" s="1">
        <f t="shared" si="678"/>
        <v>0</v>
      </c>
      <c r="O233" s="1">
        <f t="shared" si="678"/>
        <v>0</v>
      </c>
      <c r="P233" s="1">
        <f t="shared" si="678"/>
        <v>0</v>
      </c>
      <c r="Q233" s="1">
        <f t="shared" si="678"/>
        <v>0</v>
      </c>
      <c r="R233" s="1">
        <f t="shared" si="678"/>
        <v>0</v>
      </c>
      <c r="S233" s="1">
        <f t="shared" si="678"/>
        <v>0</v>
      </c>
      <c r="T233" s="1">
        <f t="shared" si="678"/>
        <v>0</v>
      </c>
      <c r="U233" s="1">
        <f t="shared" si="678"/>
        <v>0</v>
      </c>
      <c r="V233" s="1">
        <f t="shared" si="678"/>
        <v>0</v>
      </c>
      <c r="W233" s="1">
        <f t="shared" si="678"/>
        <v>0</v>
      </c>
      <c r="X233" s="1">
        <f t="shared" si="678"/>
        <v>0</v>
      </c>
      <c r="Y233" s="1">
        <f t="shared" si="678"/>
        <v>0</v>
      </c>
      <c r="Z233" s="1">
        <f t="shared" si="678"/>
        <v>0</v>
      </c>
      <c r="AA233" s="1">
        <f t="shared" si="678"/>
        <v>0</v>
      </c>
      <c r="AB233" s="1">
        <f t="shared" si="678"/>
        <v>0</v>
      </c>
      <c r="AC233" s="1">
        <f t="shared" si="678"/>
        <v>0</v>
      </c>
      <c r="AD233" s="1">
        <f t="shared" si="678"/>
        <v>0</v>
      </c>
      <c r="AE233" s="1">
        <f t="shared" si="678"/>
        <v>0</v>
      </c>
      <c r="AF233" s="1">
        <f t="shared" si="678"/>
        <v>0</v>
      </c>
      <c r="AG233" s="1">
        <f t="shared" si="678"/>
        <v>0</v>
      </c>
    </row>
    <row r="234" spans="1:33">
      <c r="A234" s="292"/>
      <c r="B234" s="227" t="s">
        <v>195</v>
      </c>
      <c r="AC234" s="224">
        <f>+AC36</f>
        <v>0</v>
      </c>
    </row>
    <row r="235" spans="1:33">
      <c r="A235" s="292"/>
      <c r="B235" s="227" t="s">
        <v>196</v>
      </c>
      <c r="AC235" s="224">
        <f>+AC37</f>
        <v>0</v>
      </c>
    </row>
    <row r="236" spans="1:33" s="230" customFormat="1">
      <c r="A236" s="292"/>
      <c r="B236" s="230" t="s">
        <v>197</v>
      </c>
      <c r="C236" s="232">
        <f>SUM(C232:C235)</f>
        <v>0</v>
      </c>
      <c r="D236" s="232">
        <f>SUM(D232:D235)</f>
        <v>0</v>
      </c>
      <c r="E236" s="232">
        <f t="shared" ref="E236" si="679">SUM(E232:E235)</f>
        <v>0</v>
      </c>
      <c r="F236" s="232">
        <f t="shared" ref="F236" si="680">SUM(F232:F235)</f>
        <v>0</v>
      </c>
      <c r="G236" s="232">
        <f t="shared" ref="G236" si="681">SUM(G232:G235)</f>
        <v>0</v>
      </c>
      <c r="H236" s="232">
        <f t="shared" ref="H236" si="682">SUM(H232:H235)</f>
        <v>0</v>
      </c>
      <c r="I236" s="232">
        <f>SUM(I232:I235)</f>
        <v>0</v>
      </c>
      <c r="J236" s="232">
        <f t="shared" ref="J236" si="683">SUM(J232:J235)</f>
        <v>0</v>
      </c>
      <c r="K236" s="232">
        <f t="shared" ref="K236" si="684">SUM(K232:K235)</f>
        <v>0</v>
      </c>
      <c r="L236" s="232">
        <f t="shared" ref="L236" si="685">SUM(L232:L235)</f>
        <v>0</v>
      </c>
      <c r="M236" s="232">
        <f t="shared" ref="M236" si="686">SUM(M232:M235)</f>
        <v>0</v>
      </c>
      <c r="N236" s="232">
        <f t="shared" ref="N236" si="687">SUM(N232:N235)</f>
        <v>0</v>
      </c>
      <c r="O236" s="232">
        <f t="shared" ref="O236" si="688">SUM(O232:O235)</f>
        <v>0</v>
      </c>
      <c r="P236" s="232">
        <f t="shared" ref="P236" si="689">SUM(P232:P235)</f>
        <v>0</v>
      </c>
      <c r="Q236" s="232">
        <f t="shared" ref="Q236" si="690">SUM(Q232:Q235)</f>
        <v>0</v>
      </c>
      <c r="R236" s="232">
        <f t="shared" ref="R236" si="691">SUM(R232:R235)</f>
        <v>0</v>
      </c>
      <c r="S236" s="232">
        <f t="shared" ref="S236" si="692">SUM(S232:S235)</f>
        <v>0</v>
      </c>
      <c r="T236" s="232">
        <f t="shared" ref="T236" si="693">SUM(T232:T235)</f>
        <v>0</v>
      </c>
      <c r="U236" s="232">
        <f t="shared" ref="U236" si="694">SUM(U232:U235)</f>
        <v>0</v>
      </c>
      <c r="V236" s="232">
        <f t="shared" ref="V236" si="695">SUM(V232:V235)</f>
        <v>0</v>
      </c>
      <c r="W236" s="232">
        <f t="shared" ref="W236" si="696">SUM(W232:W235)</f>
        <v>0</v>
      </c>
      <c r="X236" s="232">
        <f t="shared" ref="X236" si="697">SUM(X232:X235)</f>
        <v>0</v>
      </c>
      <c r="Y236" s="232">
        <f t="shared" ref="Y236" si="698">SUM(Y232:Y235)</f>
        <v>0</v>
      </c>
      <c r="Z236" s="232">
        <f t="shared" ref="Z236" si="699">SUM(Z232:Z235)</f>
        <v>0</v>
      </c>
      <c r="AA236" s="232">
        <f t="shared" ref="AA236" si="700">SUM(AA232:AA235)</f>
        <v>0</v>
      </c>
      <c r="AB236" s="232">
        <f t="shared" ref="AB236" si="701">SUM(AB232:AB235)</f>
        <v>0</v>
      </c>
      <c r="AC236" s="232">
        <f t="shared" ref="AC236" si="702">SUM(AC232:AC235)</f>
        <v>0</v>
      </c>
      <c r="AD236" s="232">
        <f t="shared" ref="AD236" si="703">SUM(AD232:AD235)</f>
        <v>0</v>
      </c>
      <c r="AE236" s="232">
        <f t="shared" ref="AE236" si="704">SUM(AE232:AE235)</f>
        <v>0</v>
      </c>
      <c r="AF236" s="232">
        <f t="shared" ref="AF236" si="705">SUM(AF232:AF235)</f>
        <v>0</v>
      </c>
      <c r="AG236" s="232">
        <f t="shared" ref="AG236" si="706">SUM(AG232:AG235)</f>
        <v>0</v>
      </c>
    </row>
    <row r="237" spans="1:33" s="47" customFormat="1">
      <c r="A237" s="292"/>
      <c r="B237" s="234" t="s">
        <v>191</v>
      </c>
      <c r="C237" s="235" t="str">
        <f>IF(Datos!$C$57=0,"",IRR(C236:AC236))</f>
        <v/>
      </c>
      <c r="D237" s="1"/>
    </row>
    <row r="238" spans="1:33">
      <c r="A238" s="292">
        <v>27</v>
      </c>
      <c r="B238" s="228" t="s">
        <v>192</v>
      </c>
    </row>
    <row r="239" spans="1:33">
      <c r="A239" s="292"/>
      <c r="B239" s="227" t="s">
        <v>193</v>
      </c>
      <c r="C239" s="1">
        <f>+C57</f>
        <v>0</v>
      </c>
    </row>
    <row r="240" spans="1:33">
      <c r="A240" s="292"/>
      <c r="B240" s="227" t="s">
        <v>194</v>
      </c>
      <c r="D240" s="1">
        <f>+D58</f>
        <v>0</v>
      </c>
      <c r="E240" s="1">
        <f t="shared" ref="E240:AG240" si="707">+E58</f>
        <v>0</v>
      </c>
      <c r="F240" s="1">
        <f t="shared" si="707"/>
        <v>0</v>
      </c>
      <c r="G240" s="1">
        <f t="shared" si="707"/>
        <v>0</v>
      </c>
      <c r="H240" s="1">
        <f t="shared" si="707"/>
        <v>0</v>
      </c>
      <c r="I240" s="1">
        <f t="shared" si="707"/>
        <v>0</v>
      </c>
      <c r="J240" s="1">
        <f t="shared" si="707"/>
        <v>0</v>
      </c>
      <c r="K240" s="1">
        <f t="shared" si="707"/>
        <v>0</v>
      </c>
      <c r="L240" s="1">
        <f t="shared" si="707"/>
        <v>0</v>
      </c>
      <c r="M240" s="1">
        <f t="shared" si="707"/>
        <v>0</v>
      </c>
      <c r="N240" s="1">
        <f t="shared" si="707"/>
        <v>0</v>
      </c>
      <c r="O240" s="1">
        <f t="shared" si="707"/>
        <v>0</v>
      </c>
      <c r="P240" s="1">
        <f t="shared" si="707"/>
        <v>0</v>
      </c>
      <c r="Q240" s="1">
        <f t="shared" si="707"/>
        <v>0</v>
      </c>
      <c r="R240" s="1">
        <f t="shared" si="707"/>
        <v>0</v>
      </c>
      <c r="S240" s="1">
        <f t="shared" si="707"/>
        <v>0</v>
      </c>
      <c r="T240" s="1">
        <f t="shared" si="707"/>
        <v>0</v>
      </c>
      <c r="U240" s="1">
        <f t="shared" si="707"/>
        <v>0</v>
      </c>
      <c r="V240" s="1">
        <f t="shared" si="707"/>
        <v>0</v>
      </c>
      <c r="W240" s="1">
        <f t="shared" si="707"/>
        <v>0</v>
      </c>
      <c r="X240" s="1">
        <f t="shared" si="707"/>
        <v>0</v>
      </c>
      <c r="Y240" s="1">
        <f t="shared" si="707"/>
        <v>0</v>
      </c>
      <c r="Z240" s="1">
        <f t="shared" si="707"/>
        <v>0</v>
      </c>
      <c r="AA240" s="1">
        <f t="shared" si="707"/>
        <v>0</v>
      </c>
      <c r="AB240" s="1">
        <f t="shared" si="707"/>
        <v>0</v>
      </c>
      <c r="AC240" s="1">
        <f t="shared" si="707"/>
        <v>0</v>
      </c>
      <c r="AD240" s="1">
        <f t="shared" si="707"/>
        <v>0</v>
      </c>
      <c r="AE240" s="1">
        <f t="shared" si="707"/>
        <v>0</v>
      </c>
      <c r="AF240" s="1">
        <f t="shared" si="707"/>
        <v>0</v>
      </c>
      <c r="AG240" s="1">
        <f t="shared" si="707"/>
        <v>0</v>
      </c>
    </row>
    <row r="241" spans="1:33">
      <c r="A241" s="292"/>
      <c r="B241" s="227" t="s">
        <v>195</v>
      </c>
      <c r="AD241" s="224">
        <f>+AD36</f>
        <v>0</v>
      </c>
    </row>
    <row r="242" spans="1:33">
      <c r="A242" s="292"/>
      <c r="B242" s="227" t="s">
        <v>196</v>
      </c>
      <c r="AD242" s="224">
        <f>+AD37</f>
        <v>0</v>
      </c>
    </row>
    <row r="243" spans="1:33" s="230" customFormat="1">
      <c r="A243" s="292"/>
      <c r="B243" s="230" t="s">
        <v>197</v>
      </c>
      <c r="C243" s="232">
        <f>SUM(C239:C242)</f>
        <v>0</v>
      </c>
      <c r="D243" s="232">
        <f>SUM(D239:D242)</f>
        <v>0</v>
      </c>
      <c r="E243" s="232">
        <f t="shared" ref="E243" si="708">SUM(E239:E242)</f>
        <v>0</v>
      </c>
      <c r="F243" s="232">
        <f t="shared" ref="F243" si="709">SUM(F239:F242)</f>
        <v>0</v>
      </c>
      <c r="G243" s="232">
        <f t="shared" ref="G243" si="710">SUM(G239:G242)</f>
        <v>0</v>
      </c>
      <c r="H243" s="232">
        <f t="shared" ref="H243" si="711">SUM(H239:H242)</f>
        <v>0</v>
      </c>
      <c r="I243" s="232">
        <f>SUM(I239:I242)</f>
        <v>0</v>
      </c>
      <c r="J243" s="232">
        <f t="shared" ref="J243" si="712">SUM(J239:J242)</f>
        <v>0</v>
      </c>
      <c r="K243" s="232">
        <f t="shared" ref="K243" si="713">SUM(K239:K242)</f>
        <v>0</v>
      </c>
      <c r="L243" s="232">
        <f t="shared" ref="L243" si="714">SUM(L239:L242)</f>
        <v>0</v>
      </c>
      <c r="M243" s="232">
        <f t="shared" ref="M243" si="715">SUM(M239:M242)</f>
        <v>0</v>
      </c>
      <c r="N243" s="232">
        <f t="shared" ref="N243" si="716">SUM(N239:N242)</f>
        <v>0</v>
      </c>
      <c r="O243" s="232">
        <f t="shared" ref="O243" si="717">SUM(O239:O242)</f>
        <v>0</v>
      </c>
      <c r="P243" s="232">
        <f t="shared" ref="P243" si="718">SUM(P239:P242)</f>
        <v>0</v>
      </c>
      <c r="Q243" s="232">
        <f t="shared" ref="Q243" si="719">SUM(Q239:Q242)</f>
        <v>0</v>
      </c>
      <c r="R243" s="232">
        <f t="shared" ref="R243" si="720">SUM(R239:R242)</f>
        <v>0</v>
      </c>
      <c r="S243" s="232">
        <f t="shared" ref="S243" si="721">SUM(S239:S242)</f>
        <v>0</v>
      </c>
      <c r="T243" s="232">
        <f t="shared" ref="T243" si="722">SUM(T239:T242)</f>
        <v>0</v>
      </c>
      <c r="U243" s="232">
        <f t="shared" ref="U243" si="723">SUM(U239:U242)</f>
        <v>0</v>
      </c>
      <c r="V243" s="232">
        <f t="shared" ref="V243" si="724">SUM(V239:V242)</f>
        <v>0</v>
      </c>
      <c r="W243" s="232">
        <f t="shared" ref="W243" si="725">SUM(W239:W242)</f>
        <v>0</v>
      </c>
      <c r="X243" s="232">
        <f t="shared" ref="X243" si="726">SUM(X239:X242)</f>
        <v>0</v>
      </c>
      <c r="Y243" s="232">
        <f t="shared" ref="Y243" si="727">SUM(Y239:Y242)</f>
        <v>0</v>
      </c>
      <c r="Z243" s="232">
        <f t="shared" ref="Z243" si="728">SUM(Z239:Z242)</f>
        <v>0</v>
      </c>
      <c r="AA243" s="232">
        <f t="shared" ref="AA243" si="729">SUM(AA239:AA242)</f>
        <v>0</v>
      </c>
      <c r="AB243" s="232">
        <f t="shared" ref="AB243" si="730">SUM(AB239:AB242)</f>
        <v>0</v>
      </c>
      <c r="AC243" s="232">
        <f t="shared" ref="AC243" si="731">SUM(AC239:AC242)</f>
        <v>0</v>
      </c>
      <c r="AD243" s="232">
        <f t="shared" ref="AD243" si="732">SUM(AD239:AD242)</f>
        <v>0</v>
      </c>
      <c r="AE243" s="232">
        <f t="shared" ref="AE243" si="733">SUM(AE239:AE242)</f>
        <v>0</v>
      </c>
      <c r="AF243" s="232">
        <f t="shared" ref="AF243" si="734">SUM(AF239:AF242)</f>
        <v>0</v>
      </c>
      <c r="AG243" s="232">
        <f t="shared" ref="AG243" si="735">SUM(AG239:AG242)</f>
        <v>0</v>
      </c>
    </row>
    <row r="244" spans="1:33" s="47" customFormat="1">
      <c r="A244" s="292"/>
      <c r="B244" s="234" t="s">
        <v>191</v>
      </c>
      <c r="C244" s="235" t="str">
        <f>IF(Datos!$C$57=0,"",IRR(C243:AD243))</f>
        <v/>
      </c>
      <c r="D244" s="1"/>
    </row>
    <row r="245" spans="1:33">
      <c r="A245" s="292">
        <v>28</v>
      </c>
      <c r="B245" s="228" t="s">
        <v>192</v>
      </c>
    </row>
    <row r="246" spans="1:33">
      <c r="A246" s="292"/>
      <c r="B246" s="227" t="s">
        <v>193</v>
      </c>
      <c r="C246" s="1">
        <f>+C57</f>
        <v>0</v>
      </c>
    </row>
    <row r="247" spans="1:33">
      <c r="A247" s="292"/>
      <c r="B247" s="227" t="s">
        <v>194</v>
      </c>
      <c r="D247" s="1">
        <f>+D58</f>
        <v>0</v>
      </c>
      <c r="E247" s="1">
        <f t="shared" ref="E247:AG247" si="736">+E58</f>
        <v>0</v>
      </c>
      <c r="F247" s="1">
        <f t="shared" si="736"/>
        <v>0</v>
      </c>
      <c r="G247" s="1">
        <f t="shared" si="736"/>
        <v>0</v>
      </c>
      <c r="H247" s="1">
        <f t="shared" si="736"/>
        <v>0</v>
      </c>
      <c r="I247" s="1">
        <f t="shared" si="736"/>
        <v>0</v>
      </c>
      <c r="J247" s="1">
        <f t="shared" si="736"/>
        <v>0</v>
      </c>
      <c r="K247" s="1">
        <f t="shared" si="736"/>
        <v>0</v>
      </c>
      <c r="L247" s="1">
        <f t="shared" si="736"/>
        <v>0</v>
      </c>
      <c r="M247" s="1">
        <f t="shared" si="736"/>
        <v>0</v>
      </c>
      <c r="N247" s="1">
        <f t="shared" si="736"/>
        <v>0</v>
      </c>
      <c r="O247" s="1">
        <f t="shared" si="736"/>
        <v>0</v>
      </c>
      <c r="P247" s="1">
        <f t="shared" si="736"/>
        <v>0</v>
      </c>
      <c r="Q247" s="1">
        <f t="shared" si="736"/>
        <v>0</v>
      </c>
      <c r="R247" s="1">
        <f t="shared" si="736"/>
        <v>0</v>
      </c>
      <c r="S247" s="1">
        <f t="shared" si="736"/>
        <v>0</v>
      </c>
      <c r="T247" s="1">
        <f t="shared" si="736"/>
        <v>0</v>
      </c>
      <c r="U247" s="1">
        <f t="shared" si="736"/>
        <v>0</v>
      </c>
      <c r="V247" s="1">
        <f t="shared" si="736"/>
        <v>0</v>
      </c>
      <c r="W247" s="1">
        <f t="shared" si="736"/>
        <v>0</v>
      </c>
      <c r="X247" s="1">
        <f t="shared" si="736"/>
        <v>0</v>
      </c>
      <c r="Y247" s="1">
        <f t="shared" si="736"/>
        <v>0</v>
      </c>
      <c r="Z247" s="1">
        <f t="shared" si="736"/>
        <v>0</v>
      </c>
      <c r="AA247" s="1">
        <f t="shared" si="736"/>
        <v>0</v>
      </c>
      <c r="AB247" s="1">
        <f t="shared" si="736"/>
        <v>0</v>
      </c>
      <c r="AC247" s="1">
        <f t="shared" si="736"/>
        <v>0</v>
      </c>
      <c r="AD247" s="1">
        <f t="shared" si="736"/>
        <v>0</v>
      </c>
      <c r="AE247" s="1">
        <f t="shared" si="736"/>
        <v>0</v>
      </c>
      <c r="AF247" s="1">
        <f t="shared" si="736"/>
        <v>0</v>
      </c>
      <c r="AG247" s="1">
        <f t="shared" si="736"/>
        <v>0</v>
      </c>
    </row>
    <row r="248" spans="1:33">
      <c r="A248" s="292"/>
      <c r="B248" s="227" t="s">
        <v>195</v>
      </c>
      <c r="AE248" s="224">
        <f>+AE36</f>
        <v>0</v>
      </c>
    </row>
    <row r="249" spans="1:33">
      <c r="A249" s="292"/>
      <c r="B249" s="227" t="s">
        <v>196</v>
      </c>
      <c r="AE249" s="224">
        <f>+AE37</f>
        <v>0</v>
      </c>
    </row>
    <row r="250" spans="1:33" s="230" customFormat="1">
      <c r="A250" s="292"/>
      <c r="B250" s="230" t="s">
        <v>197</v>
      </c>
      <c r="C250" s="232">
        <f>SUM(C246:C249)</f>
        <v>0</v>
      </c>
      <c r="D250" s="232">
        <f>SUM(D246:D249)</f>
        <v>0</v>
      </c>
      <c r="E250" s="232">
        <f t="shared" ref="E250" si="737">SUM(E246:E249)</f>
        <v>0</v>
      </c>
      <c r="F250" s="232">
        <f t="shared" ref="F250" si="738">SUM(F246:F249)</f>
        <v>0</v>
      </c>
      <c r="G250" s="232">
        <f t="shared" ref="G250" si="739">SUM(G246:G249)</f>
        <v>0</v>
      </c>
      <c r="H250" s="232">
        <f t="shared" ref="H250" si="740">SUM(H246:H249)</f>
        <v>0</v>
      </c>
      <c r="I250" s="232">
        <f>SUM(I246:I249)</f>
        <v>0</v>
      </c>
      <c r="J250" s="232">
        <f t="shared" ref="J250" si="741">SUM(J246:J249)</f>
        <v>0</v>
      </c>
      <c r="K250" s="232">
        <f t="shared" ref="K250" si="742">SUM(K246:K249)</f>
        <v>0</v>
      </c>
      <c r="L250" s="232">
        <f t="shared" ref="L250" si="743">SUM(L246:L249)</f>
        <v>0</v>
      </c>
      <c r="M250" s="232">
        <f t="shared" ref="M250" si="744">SUM(M246:M249)</f>
        <v>0</v>
      </c>
      <c r="N250" s="232">
        <f t="shared" ref="N250" si="745">SUM(N246:N249)</f>
        <v>0</v>
      </c>
      <c r="O250" s="232">
        <f t="shared" ref="O250" si="746">SUM(O246:O249)</f>
        <v>0</v>
      </c>
      <c r="P250" s="232">
        <f t="shared" ref="P250" si="747">SUM(P246:P249)</f>
        <v>0</v>
      </c>
      <c r="Q250" s="232">
        <f t="shared" ref="Q250" si="748">SUM(Q246:Q249)</f>
        <v>0</v>
      </c>
      <c r="R250" s="232">
        <f t="shared" ref="R250" si="749">SUM(R246:R249)</f>
        <v>0</v>
      </c>
      <c r="S250" s="232">
        <f t="shared" ref="S250" si="750">SUM(S246:S249)</f>
        <v>0</v>
      </c>
      <c r="T250" s="232">
        <f t="shared" ref="T250" si="751">SUM(T246:T249)</f>
        <v>0</v>
      </c>
      <c r="U250" s="232">
        <f t="shared" ref="U250" si="752">SUM(U246:U249)</f>
        <v>0</v>
      </c>
      <c r="V250" s="232">
        <f t="shared" ref="V250" si="753">SUM(V246:V249)</f>
        <v>0</v>
      </c>
      <c r="W250" s="232">
        <f t="shared" ref="W250" si="754">SUM(W246:W249)</f>
        <v>0</v>
      </c>
      <c r="X250" s="232">
        <f t="shared" ref="X250" si="755">SUM(X246:X249)</f>
        <v>0</v>
      </c>
      <c r="Y250" s="232">
        <f t="shared" ref="Y250" si="756">SUM(Y246:Y249)</f>
        <v>0</v>
      </c>
      <c r="Z250" s="232">
        <f t="shared" ref="Z250" si="757">SUM(Z246:Z249)</f>
        <v>0</v>
      </c>
      <c r="AA250" s="232">
        <f t="shared" ref="AA250" si="758">SUM(AA246:AA249)</f>
        <v>0</v>
      </c>
      <c r="AB250" s="232">
        <f t="shared" ref="AB250" si="759">SUM(AB246:AB249)</f>
        <v>0</v>
      </c>
      <c r="AC250" s="232">
        <f t="shared" ref="AC250" si="760">SUM(AC246:AC249)</f>
        <v>0</v>
      </c>
      <c r="AD250" s="232">
        <f t="shared" ref="AD250" si="761">SUM(AD246:AD249)</f>
        <v>0</v>
      </c>
      <c r="AE250" s="232">
        <f t="shared" ref="AE250" si="762">SUM(AE246:AE249)</f>
        <v>0</v>
      </c>
      <c r="AF250" s="232">
        <f t="shared" ref="AF250" si="763">SUM(AF246:AF249)</f>
        <v>0</v>
      </c>
      <c r="AG250" s="232">
        <f t="shared" ref="AG250" si="764">SUM(AG246:AG249)</f>
        <v>0</v>
      </c>
    </row>
    <row r="251" spans="1:33" s="47" customFormat="1">
      <c r="A251" s="292"/>
      <c r="B251" s="234" t="s">
        <v>191</v>
      </c>
      <c r="C251" s="235" t="str">
        <f>IF(Datos!$C$57=0,"",IRR(C250:AE250))</f>
        <v/>
      </c>
      <c r="D251" s="1"/>
    </row>
    <row r="252" spans="1:33">
      <c r="A252" s="292">
        <v>29</v>
      </c>
      <c r="B252" s="228" t="s">
        <v>192</v>
      </c>
    </row>
    <row r="253" spans="1:33">
      <c r="A253" s="292"/>
      <c r="B253" s="227" t="s">
        <v>193</v>
      </c>
      <c r="C253" s="1">
        <f>+C57</f>
        <v>0</v>
      </c>
    </row>
    <row r="254" spans="1:33">
      <c r="A254" s="292"/>
      <c r="B254" s="227" t="s">
        <v>194</v>
      </c>
      <c r="D254" s="1">
        <f>+D58</f>
        <v>0</v>
      </c>
      <c r="E254" s="1">
        <f t="shared" ref="E254:AG254" si="765">+E58</f>
        <v>0</v>
      </c>
      <c r="F254" s="1">
        <f t="shared" si="765"/>
        <v>0</v>
      </c>
      <c r="G254" s="1">
        <f t="shared" si="765"/>
        <v>0</v>
      </c>
      <c r="H254" s="1">
        <f t="shared" si="765"/>
        <v>0</v>
      </c>
      <c r="I254" s="1">
        <f t="shared" si="765"/>
        <v>0</v>
      </c>
      <c r="J254" s="1">
        <f t="shared" si="765"/>
        <v>0</v>
      </c>
      <c r="K254" s="1">
        <f t="shared" si="765"/>
        <v>0</v>
      </c>
      <c r="L254" s="1">
        <f t="shared" si="765"/>
        <v>0</v>
      </c>
      <c r="M254" s="1">
        <f t="shared" si="765"/>
        <v>0</v>
      </c>
      <c r="N254" s="1">
        <f t="shared" si="765"/>
        <v>0</v>
      </c>
      <c r="O254" s="1">
        <f t="shared" si="765"/>
        <v>0</v>
      </c>
      <c r="P254" s="1">
        <f t="shared" si="765"/>
        <v>0</v>
      </c>
      <c r="Q254" s="1">
        <f t="shared" si="765"/>
        <v>0</v>
      </c>
      <c r="R254" s="1">
        <f t="shared" si="765"/>
        <v>0</v>
      </c>
      <c r="S254" s="1">
        <f t="shared" si="765"/>
        <v>0</v>
      </c>
      <c r="T254" s="1">
        <f t="shared" si="765"/>
        <v>0</v>
      </c>
      <c r="U254" s="1">
        <f t="shared" si="765"/>
        <v>0</v>
      </c>
      <c r="V254" s="1">
        <f t="shared" si="765"/>
        <v>0</v>
      </c>
      <c r="W254" s="1">
        <f t="shared" si="765"/>
        <v>0</v>
      </c>
      <c r="X254" s="1">
        <f t="shared" si="765"/>
        <v>0</v>
      </c>
      <c r="Y254" s="1">
        <f t="shared" si="765"/>
        <v>0</v>
      </c>
      <c r="Z254" s="1">
        <f t="shared" si="765"/>
        <v>0</v>
      </c>
      <c r="AA254" s="1">
        <f t="shared" si="765"/>
        <v>0</v>
      </c>
      <c r="AB254" s="1">
        <f t="shared" si="765"/>
        <v>0</v>
      </c>
      <c r="AC254" s="1">
        <f t="shared" si="765"/>
        <v>0</v>
      </c>
      <c r="AD254" s="1">
        <f t="shared" si="765"/>
        <v>0</v>
      </c>
      <c r="AE254" s="1">
        <f t="shared" si="765"/>
        <v>0</v>
      </c>
      <c r="AF254" s="1">
        <f t="shared" si="765"/>
        <v>0</v>
      </c>
      <c r="AG254" s="1">
        <f t="shared" si="765"/>
        <v>0</v>
      </c>
    </row>
    <row r="255" spans="1:33">
      <c r="A255" s="292"/>
      <c r="B255" s="227" t="s">
        <v>195</v>
      </c>
      <c r="AF255" s="224">
        <f>+AF36</f>
        <v>0</v>
      </c>
    </row>
    <row r="256" spans="1:33">
      <c r="A256" s="292"/>
      <c r="B256" s="227" t="s">
        <v>196</v>
      </c>
      <c r="AF256" s="224">
        <f>+AF37</f>
        <v>0</v>
      </c>
    </row>
    <row r="257" spans="1:33" s="230" customFormat="1">
      <c r="A257" s="292"/>
      <c r="B257" s="230" t="s">
        <v>197</v>
      </c>
      <c r="C257" s="232">
        <f>SUM(C253:C256)</f>
        <v>0</v>
      </c>
      <c r="D257" s="232">
        <f>SUM(D253:D256)</f>
        <v>0</v>
      </c>
      <c r="E257" s="232">
        <f t="shared" ref="E257" si="766">SUM(E253:E256)</f>
        <v>0</v>
      </c>
      <c r="F257" s="232">
        <f t="shared" ref="F257" si="767">SUM(F253:F256)</f>
        <v>0</v>
      </c>
      <c r="G257" s="232">
        <f t="shared" ref="G257" si="768">SUM(G253:G256)</f>
        <v>0</v>
      </c>
      <c r="H257" s="232">
        <f t="shared" ref="H257" si="769">SUM(H253:H256)</f>
        <v>0</v>
      </c>
      <c r="I257" s="232">
        <f>SUM(I253:I256)</f>
        <v>0</v>
      </c>
      <c r="J257" s="232">
        <f t="shared" ref="J257" si="770">SUM(J253:J256)</f>
        <v>0</v>
      </c>
      <c r="K257" s="232">
        <f t="shared" ref="K257" si="771">SUM(K253:K256)</f>
        <v>0</v>
      </c>
      <c r="L257" s="232">
        <f t="shared" ref="L257" si="772">SUM(L253:L256)</f>
        <v>0</v>
      </c>
      <c r="M257" s="232">
        <f t="shared" ref="M257" si="773">SUM(M253:M256)</f>
        <v>0</v>
      </c>
      <c r="N257" s="232">
        <f t="shared" ref="N257" si="774">SUM(N253:N256)</f>
        <v>0</v>
      </c>
      <c r="O257" s="232">
        <f t="shared" ref="O257" si="775">SUM(O253:O256)</f>
        <v>0</v>
      </c>
      <c r="P257" s="232">
        <f t="shared" ref="P257" si="776">SUM(P253:P256)</f>
        <v>0</v>
      </c>
      <c r="Q257" s="232">
        <f t="shared" ref="Q257" si="777">SUM(Q253:Q256)</f>
        <v>0</v>
      </c>
      <c r="R257" s="232">
        <f t="shared" ref="R257" si="778">SUM(R253:R256)</f>
        <v>0</v>
      </c>
      <c r="S257" s="232">
        <f t="shared" ref="S257" si="779">SUM(S253:S256)</f>
        <v>0</v>
      </c>
      <c r="T257" s="232">
        <f t="shared" ref="T257" si="780">SUM(T253:T256)</f>
        <v>0</v>
      </c>
      <c r="U257" s="232">
        <f t="shared" ref="U257" si="781">SUM(U253:U256)</f>
        <v>0</v>
      </c>
      <c r="V257" s="232">
        <f t="shared" ref="V257" si="782">SUM(V253:V256)</f>
        <v>0</v>
      </c>
      <c r="W257" s="232">
        <f t="shared" ref="W257" si="783">SUM(W253:W256)</f>
        <v>0</v>
      </c>
      <c r="X257" s="232">
        <f t="shared" ref="X257" si="784">SUM(X253:X256)</f>
        <v>0</v>
      </c>
      <c r="Y257" s="232">
        <f t="shared" ref="Y257" si="785">SUM(Y253:Y256)</f>
        <v>0</v>
      </c>
      <c r="Z257" s="232">
        <f t="shared" ref="Z257" si="786">SUM(Z253:Z256)</f>
        <v>0</v>
      </c>
      <c r="AA257" s="232">
        <f t="shared" ref="AA257" si="787">SUM(AA253:AA256)</f>
        <v>0</v>
      </c>
      <c r="AB257" s="232">
        <f t="shared" ref="AB257" si="788">SUM(AB253:AB256)</f>
        <v>0</v>
      </c>
      <c r="AC257" s="232">
        <f t="shared" ref="AC257" si="789">SUM(AC253:AC256)</f>
        <v>0</v>
      </c>
      <c r="AD257" s="232">
        <f t="shared" ref="AD257" si="790">SUM(AD253:AD256)</f>
        <v>0</v>
      </c>
      <c r="AE257" s="232">
        <f t="shared" ref="AE257" si="791">SUM(AE253:AE256)</f>
        <v>0</v>
      </c>
      <c r="AF257" s="232">
        <f t="shared" ref="AF257" si="792">SUM(AF253:AF256)</f>
        <v>0</v>
      </c>
      <c r="AG257" s="232">
        <f t="shared" ref="AG257" si="793">SUM(AG253:AG256)</f>
        <v>0</v>
      </c>
    </row>
    <row r="258" spans="1:33" s="47" customFormat="1">
      <c r="A258" s="292"/>
      <c r="B258" s="234" t="s">
        <v>191</v>
      </c>
      <c r="C258" s="235" t="str">
        <f>IF(Datos!$C$57=0,"",IRR(C257:AF257))</f>
        <v/>
      </c>
      <c r="D258" s="1"/>
    </row>
    <row r="259" spans="1:33">
      <c r="A259" s="292">
        <v>30</v>
      </c>
      <c r="B259" s="228" t="s">
        <v>192</v>
      </c>
    </row>
    <row r="260" spans="1:33">
      <c r="A260" s="292"/>
      <c r="B260" s="227" t="s">
        <v>193</v>
      </c>
      <c r="C260" s="1">
        <f>+C57</f>
        <v>0</v>
      </c>
    </row>
    <row r="261" spans="1:33">
      <c r="A261" s="292"/>
      <c r="B261" s="227" t="s">
        <v>194</v>
      </c>
      <c r="D261" s="1">
        <f>+D58</f>
        <v>0</v>
      </c>
      <c r="E261" s="1">
        <f t="shared" ref="E261:AG261" si="794">+E58</f>
        <v>0</v>
      </c>
      <c r="F261" s="1">
        <f t="shared" si="794"/>
        <v>0</v>
      </c>
      <c r="G261" s="1">
        <f t="shared" si="794"/>
        <v>0</v>
      </c>
      <c r="H261" s="1">
        <f t="shared" si="794"/>
        <v>0</v>
      </c>
      <c r="I261" s="1">
        <f t="shared" si="794"/>
        <v>0</v>
      </c>
      <c r="J261" s="1">
        <f t="shared" si="794"/>
        <v>0</v>
      </c>
      <c r="K261" s="1">
        <f t="shared" si="794"/>
        <v>0</v>
      </c>
      <c r="L261" s="1">
        <f t="shared" si="794"/>
        <v>0</v>
      </c>
      <c r="M261" s="1">
        <f t="shared" si="794"/>
        <v>0</v>
      </c>
      <c r="N261" s="1">
        <f t="shared" si="794"/>
        <v>0</v>
      </c>
      <c r="O261" s="1">
        <f t="shared" si="794"/>
        <v>0</v>
      </c>
      <c r="P261" s="1">
        <f t="shared" si="794"/>
        <v>0</v>
      </c>
      <c r="Q261" s="1">
        <f t="shared" si="794"/>
        <v>0</v>
      </c>
      <c r="R261" s="1">
        <f t="shared" si="794"/>
        <v>0</v>
      </c>
      <c r="S261" s="1">
        <f t="shared" si="794"/>
        <v>0</v>
      </c>
      <c r="T261" s="1">
        <f t="shared" si="794"/>
        <v>0</v>
      </c>
      <c r="U261" s="1">
        <f t="shared" si="794"/>
        <v>0</v>
      </c>
      <c r="V261" s="1">
        <f t="shared" si="794"/>
        <v>0</v>
      </c>
      <c r="W261" s="1">
        <f t="shared" si="794"/>
        <v>0</v>
      </c>
      <c r="X261" s="1">
        <f t="shared" si="794"/>
        <v>0</v>
      </c>
      <c r="Y261" s="1">
        <f t="shared" si="794"/>
        <v>0</v>
      </c>
      <c r="Z261" s="1">
        <f t="shared" si="794"/>
        <v>0</v>
      </c>
      <c r="AA261" s="1">
        <f t="shared" si="794"/>
        <v>0</v>
      </c>
      <c r="AB261" s="1">
        <f t="shared" si="794"/>
        <v>0</v>
      </c>
      <c r="AC261" s="1">
        <f t="shared" si="794"/>
        <v>0</v>
      </c>
      <c r="AD261" s="1">
        <f t="shared" si="794"/>
        <v>0</v>
      </c>
      <c r="AE261" s="1">
        <f t="shared" si="794"/>
        <v>0</v>
      </c>
      <c r="AF261" s="1">
        <f t="shared" si="794"/>
        <v>0</v>
      </c>
      <c r="AG261" s="1">
        <f t="shared" si="794"/>
        <v>0</v>
      </c>
    </row>
    <row r="262" spans="1:33">
      <c r="A262" s="292"/>
      <c r="B262" s="227" t="s">
        <v>195</v>
      </c>
      <c r="AG262" s="224">
        <f>+AG36</f>
        <v>0</v>
      </c>
    </row>
    <row r="263" spans="1:33">
      <c r="A263" s="292"/>
      <c r="B263" s="227" t="s">
        <v>196</v>
      </c>
      <c r="AG263" s="224">
        <f>+AG37</f>
        <v>0</v>
      </c>
    </row>
    <row r="264" spans="1:33" s="230" customFormat="1">
      <c r="A264" s="292"/>
      <c r="B264" s="230" t="s">
        <v>197</v>
      </c>
      <c r="C264" s="232">
        <f>SUM(C260:C263)</f>
        <v>0</v>
      </c>
      <c r="D264" s="232">
        <f>SUM(D260:D263)</f>
        <v>0</v>
      </c>
      <c r="E264" s="232">
        <f t="shared" ref="E264" si="795">SUM(E260:E263)</f>
        <v>0</v>
      </c>
      <c r="F264" s="232">
        <f t="shared" ref="F264" si="796">SUM(F260:F263)</f>
        <v>0</v>
      </c>
      <c r="G264" s="232">
        <f t="shared" ref="G264" si="797">SUM(G260:G263)</f>
        <v>0</v>
      </c>
      <c r="H264" s="232">
        <f t="shared" ref="H264" si="798">SUM(H260:H263)</f>
        <v>0</v>
      </c>
      <c r="I264" s="232">
        <f>SUM(I260:I263)</f>
        <v>0</v>
      </c>
      <c r="J264" s="232">
        <f t="shared" ref="J264" si="799">SUM(J260:J263)</f>
        <v>0</v>
      </c>
      <c r="K264" s="232">
        <f t="shared" ref="K264" si="800">SUM(K260:K263)</f>
        <v>0</v>
      </c>
      <c r="L264" s="232">
        <f t="shared" ref="L264" si="801">SUM(L260:L263)</f>
        <v>0</v>
      </c>
      <c r="M264" s="232">
        <f t="shared" ref="M264" si="802">SUM(M260:M263)</f>
        <v>0</v>
      </c>
      <c r="N264" s="232">
        <f t="shared" ref="N264" si="803">SUM(N260:N263)</f>
        <v>0</v>
      </c>
      <c r="O264" s="232">
        <f t="shared" ref="O264" si="804">SUM(O260:O263)</f>
        <v>0</v>
      </c>
      <c r="P264" s="232">
        <f t="shared" ref="P264" si="805">SUM(P260:P263)</f>
        <v>0</v>
      </c>
      <c r="Q264" s="232">
        <f t="shared" ref="Q264" si="806">SUM(Q260:Q263)</f>
        <v>0</v>
      </c>
      <c r="R264" s="232">
        <f t="shared" ref="R264" si="807">SUM(R260:R263)</f>
        <v>0</v>
      </c>
      <c r="S264" s="232">
        <f t="shared" ref="S264" si="808">SUM(S260:S263)</f>
        <v>0</v>
      </c>
      <c r="T264" s="232">
        <f t="shared" ref="T264" si="809">SUM(T260:T263)</f>
        <v>0</v>
      </c>
      <c r="U264" s="232">
        <f t="shared" ref="U264" si="810">SUM(U260:U263)</f>
        <v>0</v>
      </c>
      <c r="V264" s="232">
        <f t="shared" ref="V264" si="811">SUM(V260:V263)</f>
        <v>0</v>
      </c>
      <c r="W264" s="232">
        <f t="shared" ref="W264" si="812">SUM(W260:W263)</f>
        <v>0</v>
      </c>
      <c r="X264" s="232">
        <f t="shared" ref="X264" si="813">SUM(X260:X263)</f>
        <v>0</v>
      </c>
      <c r="Y264" s="232">
        <f t="shared" ref="Y264" si="814">SUM(Y260:Y263)</f>
        <v>0</v>
      </c>
      <c r="Z264" s="232">
        <f t="shared" ref="Z264" si="815">SUM(Z260:Z263)</f>
        <v>0</v>
      </c>
      <c r="AA264" s="232">
        <f t="shared" ref="AA264" si="816">SUM(AA260:AA263)</f>
        <v>0</v>
      </c>
      <c r="AB264" s="232">
        <f t="shared" ref="AB264" si="817">SUM(AB260:AB263)</f>
        <v>0</v>
      </c>
      <c r="AC264" s="232">
        <f t="shared" ref="AC264" si="818">SUM(AC260:AC263)</f>
        <v>0</v>
      </c>
      <c r="AD264" s="232">
        <f t="shared" ref="AD264" si="819">SUM(AD260:AD263)</f>
        <v>0</v>
      </c>
      <c r="AE264" s="232">
        <f t="shared" ref="AE264" si="820">SUM(AE260:AE263)</f>
        <v>0</v>
      </c>
      <c r="AF264" s="232">
        <f t="shared" ref="AF264" si="821">SUM(AF260:AF263)</f>
        <v>0</v>
      </c>
      <c r="AG264" s="232">
        <f t="shared" ref="AG264" si="822">SUM(AG260:AG263)</f>
        <v>0</v>
      </c>
    </row>
    <row r="265" spans="1:33" s="47" customFormat="1">
      <c r="A265" s="292"/>
      <c r="B265" s="234" t="s">
        <v>191</v>
      </c>
      <c r="C265" s="235" t="str">
        <f>IF(Datos!$C$57=0,"",IRR(C264:AG264))</f>
        <v/>
      </c>
      <c r="D265" s="1"/>
    </row>
    <row r="266" spans="1:33">
      <c r="A266" s="231"/>
      <c r="B266" s="228"/>
    </row>
    <row r="267" spans="1:33">
      <c r="A267" s="231"/>
      <c r="B267" s="227"/>
    </row>
    <row r="268" spans="1:33">
      <c r="A268" s="231"/>
      <c r="B268" s="227"/>
    </row>
    <row r="269" spans="1:33">
      <c r="A269" s="231"/>
      <c r="B269" s="227"/>
    </row>
    <row r="270" spans="1:33">
      <c r="A270" s="231"/>
      <c r="B270" s="227"/>
    </row>
    <row r="271" spans="1:33">
      <c r="A271" s="231"/>
      <c r="B271" s="227"/>
    </row>
    <row r="272" spans="1:33">
      <c r="B272" s="230"/>
    </row>
  </sheetData>
  <sheetProtection algorithmName="SHA-512" hashValue="x1cJryXMVUwLzbPPWEzauY/pejolmusir41Zoepuhfwq3UwWJ0g8FBqcHM7dSxgRSZh8S1JjONAHtPV7lkjHQg==" saltValue="YkBmqHPVjRXvWEj2IWEU/Q==" spinCount="100000" sheet="1" objects="1" scenarios="1"/>
  <mergeCells count="32">
    <mergeCell ref="D1:G1"/>
    <mergeCell ref="A154:A160"/>
    <mergeCell ref="A161:A167"/>
    <mergeCell ref="A168:A174"/>
    <mergeCell ref="A175:A181"/>
    <mergeCell ref="C2:H2"/>
    <mergeCell ref="A182:A188"/>
    <mergeCell ref="A189:A195"/>
    <mergeCell ref="A196:A202"/>
    <mergeCell ref="A203:A209"/>
    <mergeCell ref="A210:A216"/>
    <mergeCell ref="A224:A230"/>
    <mergeCell ref="A231:A237"/>
    <mergeCell ref="A238:A244"/>
    <mergeCell ref="A245:A251"/>
    <mergeCell ref="A252:A258"/>
    <mergeCell ref="A259:A265"/>
    <mergeCell ref="A56:A62"/>
    <mergeCell ref="A70:A76"/>
    <mergeCell ref="A63:A69"/>
    <mergeCell ref="A77:A83"/>
    <mergeCell ref="A84:A90"/>
    <mergeCell ref="A91:A97"/>
    <mergeCell ref="A98:A104"/>
    <mergeCell ref="A105:A111"/>
    <mergeCell ref="A112:A118"/>
    <mergeCell ref="A119:A125"/>
    <mergeCell ref="A126:A132"/>
    <mergeCell ref="A133:A139"/>
    <mergeCell ref="A140:A146"/>
    <mergeCell ref="A147:A153"/>
    <mergeCell ref="A217:A223"/>
  </mergeCells>
  <phoneticPr fontId="5" type="noConversion"/>
  <pageMargins left="0.75000000000000011" right="0.75000000000000011" top="1" bottom="1" header="0.5" footer="0.5"/>
  <pageSetup paperSize="9" scale="84" orientation="portrait" horizontalDpi="4294967292" verticalDpi="4294967292"/>
  <colBreaks count="1" manualBreakCount="1">
    <brk id="8" max="1048575" man="1"/>
  </colBreaks>
  <ignoredErrors>
    <ignoredError sqref="G7" formula="1"/>
  </ignoredErrors>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V509"/>
  <sheetViews>
    <sheetView workbookViewId="0"/>
  </sheetViews>
  <sheetFormatPr baseColWidth="10" defaultColWidth="11.3984375" defaultRowHeight="14"/>
  <cols>
    <col min="1" max="1" width="0.3984375" style="10" customWidth="1"/>
    <col min="2" max="2" width="2.3984375" style="11" customWidth="1"/>
    <col min="3" max="3" width="10.3984375" style="14" customWidth="1"/>
    <col min="4" max="4" width="15.3984375" style="14" customWidth="1"/>
    <col min="5" max="5" width="27.19921875" style="14" customWidth="1"/>
    <col min="6" max="6" width="14.3984375" style="18" customWidth="1"/>
    <col min="7" max="7" width="16.3984375" style="18" customWidth="1"/>
    <col min="8" max="8" width="21.19921875" style="18" customWidth="1"/>
    <col min="9" max="9" width="2.796875" style="11" customWidth="1"/>
    <col min="10" max="10" width="18.796875" style="18" hidden="1" customWidth="1"/>
    <col min="11" max="11" width="0.3984375" style="14" hidden="1" customWidth="1"/>
    <col min="12" max="13" width="11.3984375" style="14" hidden="1" customWidth="1"/>
    <col min="14" max="14" width="13.796875" style="16" customWidth="1"/>
    <col min="15" max="22" width="11.3984375" style="16"/>
    <col min="23" max="16384" width="11.3984375" style="14"/>
  </cols>
  <sheetData>
    <row r="1" spans="3:14" ht="15" thickBot="1">
      <c r="C1" s="11"/>
      <c r="D1" s="11"/>
      <c r="E1" s="11"/>
      <c r="F1" s="12"/>
      <c r="G1" s="12"/>
      <c r="H1" s="12"/>
      <c r="J1" s="13">
        <v>39010</v>
      </c>
      <c r="L1" s="15">
        <v>1</v>
      </c>
      <c r="M1" s="15">
        <v>1</v>
      </c>
    </row>
    <row r="2" spans="3:14" ht="12.75" customHeight="1" thickBot="1">
      <c r="C2" s="66"/>
      <c r="D2" s="67"/>
      <c r="E2" s="67"/>
      <c r="F2" s="68"/>
      <c r="G2" s="68"/>
      <c r="H2" s="69"/>
      <c r="J2" s="17"/>
      <c r="L2" s="15">
        <v>2</v>
      </c>
      <c r="M2" s="15">
        <v>2</v>
      </c>
    </row>
    <row r="3" spans="3:14" ht="18.75" customHeight="1" thickTop="1" thickBot="1">
      <c r="C3" s="70"/>
      <c r="D3" s="65"/>
      <c r="E3" s="295" t="s">
        <v>4</v>
      </c>
      <c r="F3" s="296"/>
      <c r="G3" s="297"/>
      <c r="H3" s="71"/>
      <c r="L3" s="15">
        <v>3</v>
      </c>
      <c r="M3" s="15">
        <v>3</v>
      </c>
      <c r="N3" s="19"/>
    </row>
    <row r="4" spans="3:14" ht="18.75" customHeight="1">
      <c r="C4" s="70"/>
      <c r="D4" s="65"/>
      <c r="E4" s="63"/>
      <c r="F4" s="64"/>
      <c r="G4" s="64"/>
      <c r="H4" s="71"/>
      <c r="L4" s="15"/>
      <c r="M4" s="15"/>
      <c r="N4" s="19"/>
    </row>
    <row r="5" spans="3:14" ht="15" thickBot="1">
      <c r="C5" s="72"/>
      <c r="D5" s="65"/>
      <c r="E5" s="35"/>
      <c r="F5" s="36"/>
      <c r="G5" s="36"/>
      <c r="H5" s="73"/>
      <c r="L5" s="15">
        <v>4</v>
      </c>
    </row>
    <row r="6" spans="3:14" ht="17" thickBot="1">
      <c r="C6" s="72"/>
      <c r="D6" s="82" t="s">
        <v>9</v>
      </c>
      <c r="E6" s="59">
        <f>+Datos!C29</f>
        <v>0</v>
      </c>
      <c r="F6" s="36"/>
      <c r="G6" s="298" t="s">
        <v>38</v>
      </c>
      <c r="H6" s="299"/>
      <c r="L6" s="15">
        <v>12</v>
      </c>
    </row>
    <row r="7" spans="3:14" ht="8" customHeight="1" thickBot="1">
      <c r="C7" s="72"/>
      <c r="D7" s="82"/>
      <c r="E7" s="37"/>
      <c r="F7" s="36"/>
      <c r="G7" s="52"/>
      <c r="H7" s="53"/>
      <c r="L7" s="15"/>
    </row>
    <row r="8" spans="3:14" ht="17" thickBot="1">
      <c r="C8" s="72"/>
      <c r="D8" s="82" t="s">
        <v>10</v>
      </c>
      <c r="E8" s="59">
        <f>+Datos!C31</f>
        <v>0</v>
      </c>
      <c r="F8" s="38"/>
      <c r="G8" s="54" t="s">
        <v>37</v>
      </c>
      <c r="H8" s="159">
        <f>E6</f>
        <v>0</v>
      </c>
      <c r="L8" s="15"/>
    </row>
    <row r="9" spans="3:14" ht="7" customHeight="1" thickBot="1">
      <c r="C9" s="72"/>
      <c r="D9" s="82"/>
      <c r="E9" s="37"/>
      <c r="F9" s="36"/>
      <c r="G9" s="55"/>
      <c r="H9" s="160"/>
      <c r="L9" s="15"/>
    </row>
    <row r="10" spans="3:14" ht="17" thickBot="1">
      <c r="C10" s="72"/>
      <c r="D10" s="82" t="s">
        <v>6</v>
      </c>
      <c r="E10" s="60">
        <f>+Datos!C30</f>
        <v>0</v>
      </c>
      <c r="F10" s="38"/>
      <c r="G10" s="54" t="s">
        <v>36</v>
      </c>
      <c r="H10" s="160">
        <f>SUM(E28:E508)</f>
        <v>0</v>
      </c>
    </row>
    <row r="11" spans="3:14" hidden="1">
      <c r="C11" s="72"/>
      <c r="D11" s="46" t="s">
        <v>35</v>
      </c>
      <c r="E11" s="61">
        <f>E6</f>
        <v>0</v>
      </c>
      <c r="F11" s="38" t="s">
        <v>34</v>
      </c>
      <c r="G11" s="54"/>
      <c r="H11" s="160"/>
    </row>
    <row r="12" spans="3:14" hidden="1">
      <c r="C12" s="72"/>
      <c r="D12" s="46" t="s">
        <v>2</v>
      </c>
      <c r="E12" s="62">
        <f>E8</f>
        <v>0</v>
      </c>
      <c r="F12" s="38"/>
      <c r="G12" s="54"/>
      <c r="H12" s="160"/>
    </row>
    <row r="13" spans="3:14" ht="13" customHeight="1">
      <c r="C13" s="72"/>
      <c r="D13" s="46"/>
      <c r="E13" s="37"/>
      <c r="F13" s="36"/>
      <c r="G13" s="55"/>
      <c r="H13" s="160"/>
      <c r="L13" s="15"/>
    </row>
    <row r="14" spans="3:14">
      <c r="C14" s="72"/>
      <c r="D14" s="65"/>
      <c r="E14" s="65"/>
      <c r="F14" s="38"/>
      <c r="G14" s="56" t="s">
        <v>3</v>
      </c>
      <c r="H14" s="161">
        <f>E6*E17</f>
        <v>0</v>
      </c>
    </row>
    <row r="15" spans="3:14" ht="11" customHeight="1">
      <c r="C15" s="72"/>
      <c r="D15" s="46"/>
      <c r="E15" s="37"/>
      <c r="F15" s="36"/>
      <c r="G15" s="57"/>
      <c r="H15" s="160"/>
      <c r="L15" s="15"/>
    </row>
    <row r="16" spans="3:14" ht="15" thickBot="1">
      <c r="C16" s="72"/>
      <c r="D16" s="65"/>
      <c r="E16" s="65"/>
      <c r="F16" s="39"/>
      <c r="G16" s="58" t="s">
        <v>47</v>
      </c>
      <c r="H16" s="162">
        <f>H8+H10+H14</f>
        <v>0</v>
      </c>
    </row>
    <row r="17" spans="1:22" ht="2" hidden="1" customHeight="1" thickBot="1">
      <c r="C17" s="72"/>
      <c r="D17" s="46" t="s">
        <v>5</v>
      </c>
      <c r="E17" s="60">
        <v>0</v>
      </c>
      <c r="F17" s="36"/>
      <c r="G17" s="20"/>
      <c r="H17" s="53"/>
      <c r="L17" s="15"/>
    </row>
    <row r="18" spans="1:22" ht="1" hidden="1" customHeight="1" thickBot="1">
      <c r="C18" s="72"/>
      <c r="D18" s="46" t="s">
        <v>7</v>
      </c>
      <c r="E18" s="59">
        <v>1</v>
      </c>
      <c r="F18" s="40"/>
      <c r="G18" s="41"/>
      <c r="H18" s="74"/>
    </row>
    <row r="19" spans="1:22" ht="12" hidden="1" customHeight="1" thickBot="1">
      <c r="C19" s="72"/>
      <c r="D19" s="46" t="s">
        <v>8</v>
      </c>
      <c r="E19" s="59">
        <v>1</v>
      </c>
      <c r="F19" s="38"/>
      <c r="G19" s="43"/>
      <c r="H19" s="74"/>
    </row>
    <row r="20" spans="1:22" ht="15" hidden="1" customHeight="1">
      <c r="C20" s="75"/>
      <c r="D20" s="46" t="str">
        <f>IF(E19=1,"francés",IF(E19=2,"cuotas constantes",IF(E19=3,"americano","¿Qué has puesto?")))</f>
        <v>francés</v>
      </c>
      <c r="E20" s="42"/>
      <c r="F20" s="44"/>
      <c r="G20" s="45"/>
      <c r="H20" s="76"/>
    </row>
    <row r="21" spans="1:22" hidden="1">
      <c r="C21" s="77"/>
      <c r="D21" s="11"/>
      <c r="E21" s="11"/>
      <c r="F21" s="11"/>
      <c r="G21" s="11"/>
      <c r="H21" s="78"/>
    </row>
    <row r="22" spans="1:22" ht="15" thickBot="1">
      <c r="C22" s="79"/>
      <c r="D22" s="80"/>
      <c r="E22" s="80"/>
      <c r="F22" s="80"/>
      <c r="G22" s="80"/>
      <c r="H22" s="81"/>
    </row>
    <row r="23" spans="1:22" ht="6.75" customHeight="1" thickBot="1">
      <c r="C23" s="21"/>
      <c r="D23" s="22"/>
      <c r="E23" s="18"/>
      <c r="F23" s="14"/>
    </row>
    <row r="24" spans="1:22">
      <c r="C24" s="23"/>
      <c r="D24" s="48" t="s">
        <v>46</v>
      </c>
      <c r="E24" s="49" t="e">
        <f>-1+(1+IRR($K$27:$K$508,$E$10/$E$18))^$E$18</f>
        <v>#NUM!</v>
      </c>
      <c r="F24" s="23"/>
      <c r="G24" s="47"/>
      <c r="H24" s="23"/>
      <c r="K24" s="24"/>
    </row>
    <row r="25" spans="1:22" ht="6.75" customHeight="1">
      <c r="C25" s="25"/>
      <c r="D25" s="22"/>
      <c r="E25" s="18"/>
      <c r="F25" s="14"/>
      <c r="J25" s="26"/>
    </row>
    <row r="26" spans="1:22" s="28" customFormat="1">
      <c r="A26" s="27"/>
      <c r="B26" s="11"/>
      <c r="C26" s="50" t="str">
        <f>IF(E18=1,"años",IF(E18=2,"semestre",IF(E18=3,"cuatrim.",IF(E18=4,"trimestre",IF(E18=12,"meses","¿Qué has puesto?")))))</f>
        <v>años</v>
      </c>
      <c r="D26" s="51" t="s">
        <v>31</v>
      </c>
      <c r="E26" s="51" t="s">
        <v>30</v>
      </c>
      <c r="F26" s="51" t="s">
        <v>29</v>
      </c>
      <c r="G26" s="51" t="s">
        <v>28</v>
      </c>
      <c r="H26" s="51" t="s">
        <v>27</v>
      </c>
      <c r="I26" s="11"/>
      <c r="J26" s="26"/>
      <c r="N26" s="29"/>
      <c r="O26" s="29"/>
      <c r="P26" s="29"/>
      <c r="Q26" s="29"/>
      <c r="R26" s="29"/>
      <c r="S26" s="29"/>
      <c r="T26" s="29"/>
      <c r="U26" s="29"/>
      <c r="V26" s="29"/>
    </row>
    <row r="27" spans="1:22">
      <c r="A27" s="10">
        <v>0</v>
      </c>
      <c r="C27" s="30">
        <f t="shared" ref="C27:C90" si="0">IF(E$12*E$18&lt;A27,"",A27)</f>
        <v>0</v>
      </c>
      <c r="D27" s="156"/>
      <c r="E27" s="157"/>
      <c r="F27" s="157"/>
      <c r="G27" s="157"/>
      <c r="H27" s="157">
        <f>E11</f>
        <v>0</v>
      </c>
      <c r="J27" s="26"/>
      <c r="K27" s="14">
        <f>-E11*(1-E17)</f>
        <v>0</v>
      </c>
    </row>
    <row r="28" spans="1:22">
      <c r="A28" s="10">
        <v>1</v>
      </c>
      <c r="C28" s="30" t="str">
        <f t="shared" si="0"/>
        <v/>
      </c>
      <c r="D28" s="156" t="str">
        <f t="shared" ref="D28:D91" si="1">IF(C28&lt;&gt;"",IF(E$19=1,(H$27*E$10/E$18)/(1-(1+(E$10/E$18))^(-E$12*E$18)),IF(OR(E$19=2,E$19=3),E28+F28,"")),"")</f>
        <v/>
      </c>
      <c r="E28" s="157" t="str">
        <f t="shared" ref="E28:E91" si="2">IF(C28&lt;&gt;"",H27*E$10/E$18,"")</f>
        <v/>
      </c>
      <c r="F28" s="158" t="str">
        <f t="shared" ref="F28:F91" si="3">IF(C28&lt;&gt;"",IF(E$19=1,D28-E28,IF(E$19=2,H$27/(E$12*E$18),IF(E$19=3,IF(E$12*E$18=C28,H$27,0),""))),"")</f>
        <v/>
      </c>
      <c r="G28" s="157" t="str">
        <f t="shared" ref="G28:G91" si="4">IF(C28&lt;&gt;"",G27+F28,"")</f>
        <v/>
      </c>
      <c r="H28" s="157" t="str">
        <f t="shared" ref="H28:H91" si="5">IF(C28&lt;&gt;"",H27-F28,"")</f>
        <v/>
      </c>
      <c r="J28" s="26"/>
      <c r="K28" s="18" t="str">
        <f t="shared" ref="K28:K91" si="6">+D28</f>
        <v/>
      </c>
    </row>
    <row r="29" spans="1:22">
      <c r="A29" s="10">
        <v>2</v>
      </c>
      <c r="C29" s="30" t="str">
        <f t="shared" si="0"/>
        <v/>
      </c>
      <c r="D29" s="156" t="str">
        <f t="shared" si="1"/>
        <v/>
      </c>
      <c r="E29" s="157" t="str">
        <f t="shared" si="2"/>
        <v/>
      </c>
      <c r="F29" s="158" t="str">
        <f t="shared" si="3"/>
        <v/>
      </c>
      <c r="G29" s="157" t="str">
        <f t="shared" si="4"/>
        <v/>
      </c>
      <c r="H29" s="157" t="str">
        <f t="shared" si="5"/>
        <v/>
      </c>
      <c r="J29" s="26"/>
      <c r="K29" s="18" t="str">
        <f t="shared" si="6"/>
        <v/>
      </c>
    </row>
    <row r="30" spans="1:22">
      <c r="A30" s="10">
        <v>3</v>
      </c>
      <c r="C30" s="30" t="str">
        <f t="shared" si="0"/>
        <v/>
      </c>
      <c r="D30" s="156" t="str">
        <f t="shared" si="1"/>
        <v/>
      </c>
      <c r="E30" s="157" t="str">
        <f t="shared" si="2"/>
        <v/>
      </c>
      <c r="F30" s="158" t="str">
        <f t="shared" si="3"/>
        <v/>
      </c>
      <c r="G30" s="157" t="str">
        <f t="shared" si="4"/>
        <v/>
      </c>
      <c r="H30" s="157" t="str">
        <f t="shared" si="5"/>
        <v/>
      </c>
      <c r="J30" s="26"/>
      <c r="K30" s="18" t="str">
        <f t="shared" si="6"/>
        <v/>
      </c>
    </row>
    <row r="31" spans="1:22">
      <c r="A31" s="10">
        <v>4</v>
      </c>
      <c r="C31" s="30" t="str">
        <f t="shared" si="0"/>
        <v/>
      </c>
      <c r="D31" s="156" t="str">
        <f t="shared" si="1"/>
        <v/>
      </c>
      <c r="E31" s="157" t="str">
        <f t="shared" si="2"/>
        <v/>
      </c>
      <c r="F31" s="158" t="str">
        <f t="shared" si="3"/>
        <v/>
      </c>
      <c r="G31" s="157" t="str">
        <f t="shared" si="4"/>
        <v/>
      </c>
      <c r="H31" s="157" t="str">
        <f t="shared" si="5"/>
        <v/>
      </c>
      <c r="J31" s="26"/>
      <c r="K31" s="18" t="str">
        <f t="shared" si="6"/>
        <v/>
      </c>
    </row>
    <row r="32" spans="1:22">
      <c r="A32" s="10">
        <v>5</v>
      </c>
      <c r="C32" s="30" t="str">
        <f t="shared" si="0"/>
        <v/>
      </c>
      <c r="D32" s="156" t="str">
        <f t="shared" si="1"/>
        <v/>
      </c>
      <c r="E32" s="157" t="str">
        <f t="shared" si="2"/>
        <v/>
      </c>
      <c r="F32" s="158" t="str">
        <f t="shared" si="3"/>
        <v/>
      </c>
      <c r="G32" s="157" t="str">
        <f t="shared" si="4"/>
        <v/>
      </c>
      <c r="H32" s="157" t="str">
        <f t="shared" si="5"/>
        <v/>
      </c>
      <c r="J32" s="26"/>
      <c r="K32" s="18" t="str">
        <f t="shared" si="6"/>
        <v/>
      </c>
    </row>
    <row r="33" spans="1:11">
      <c r="A33" s="10">
        <v>6</v>
      </c>
      <c r="C33" s="30" t="str">
        <f t="shared" si="0"/>
        <v/>
      </c>
      <c r="D33" s="156" t="str">
        <f t="shared" si="1"/>
        <v/>
      </c>
      <c r="E33" s="157" t="str">
        <f t="shared" si="2"/>
        <v/>
      </c>
      <c r="F33" s="158" t="str">
        <f t="shared" si="3"/>
        <v/>
      </c>
      <c r="G33" s="157" t="str">
        <f t="shared" si="4"/>
        <v/>
      </c>
      <c r="H33" s="157" t="str">
        <f t="shared" si="5"/>
        <v/>
      </c>
      <c r="J33" s="26"/>
      <c r="K33" s="18" t="str">
        <f t="shared" si="6"/>
        <v/>
      </c>
    </row>
    <row r="34" spans="1:11">
      <c r="A34" s="10">
        <v>7</v>
      </c>
      <c r="C34" s="30" t="str">
        <f t="shared" si="0"/>
        <v/>
      </c>
      <c r="D34" s="156" t="str">
        <f t="shared" si="1"/>
        <v/>
      </c>
      <c r="E34" s="157" t="str">
        <f t="shared" si="2"/>
        <v/>
      </c>
      <c r="F34" s="158" t="str">
        <f t="shared" si="3"/>
        <v/>
      </c>
      <c r="G34" s="157" t="str">
        <f t="shared" si="4"/>
        <v/>
      </c>
      <c r="H34" s="157" t="str">
        <f t="shared" si="5"/>
        <v/>
      </c>
      <c r="J34" s="26"/>
      <c r="K34" s="18" t="str">
        <f t="shared" si="6"/>
        <v/>
      </c>
    </row>
    <row r="35" spans="1:11">
      <c r="A35" s="10">
        <v>8</v>
      </c>
      <c r="C35" s="30" t="str">
        <f t="shared" si="0"/>
        <v/>
      </c>
      <c r="D35" s="156" t="str">
        <f t="shared" si="1"/>
        <v/>
      </c>
      <c r="E35" s="157" t="str">
        <f t="shared" si="2"/>
        <v/>
      </c>
      <c r="F35" s="158" t="str">
        <f t="shared" si="3"/>
        <v/>
      </c>
      <c r="G35" s="157" t="str">
        <f t="shared" si="4"/>
        <v/>
      </c>
      <c r="H35" s="157" t="str">
        <f t="shared" si="5"/>
        <v/>
      </c>
      <c r="J35" s="26"/>
      <c r="K35" s="18" t="str">
        <f t="shared" si="6"/>
        <v/>
      </c>
    </row>
    <row r="36" spans="1:11">
      <c r="A36" s="10">
        <v>9</v>
      </c>
      <c r="C36" s="30" t="str">
        <f t="shared" si="0"/>
        <v/>
      </c>
      <c r="D36" s="156" t="str">
        <f t="shared" si="1"/>
        <v/>
      </c>
      <c r="E36" s="157" t="str">
        <f t="shared" si="2"/>
        <v/>
      </c>
      <c r="F36" s="158" t="str">
        <f t="shared" si="3"/>
        <v/>
      </c>
      <c r="G36" s="157" t="str">
        <f t="shared" si="4"/>
        <v/>
      </c>
      <c r="H36" s="157" t="str">
        <f t="shared" si="5"/>
        <v/>
      </c>
      <c r="J36" s="26"/>
      <c r="K36" s="18" t="str">
        <f t="shared" si="6"/>
        <v/>
      </c>
    </row>
    <row r="37" spans="1:11">
      <c r="A37" s="10">
        <v>10</v>
      </c>
      <c r="C37" s="30" t="str">
        <f t="shared" si="0"/>
        <v/>
      </c>
      <c r="D37" s="156" t="str">
        <f t="shared" si="1"/>
        <v/>
      </c>
      <c r="E37" s="157" t="str">
        <f t="shared" si="2"/>
        <v/>
      </c>
      <c r="F37" s="158" t="str">
        <f t="shared" si="3"/>
        <v/>
      </c>
      <c r="G37" s="157" t="str">
        <f t="shared" si="4"/>
        <v/>
      </c>
      <c r="H37" s="157" t="str">
        <f t="shared" si="5"/>
        <v/>
      </c>
      <c r="J37" s="26"/>
      <c r="K37" s="18" t="str">
        <f t="shared" si="6"/>
        <v/>
      </c>
    </row>
    <row r="38" spans="1:11">
      <c r="A38" s="10">
        <v>11</v>
      </c>
      <c r="C38" s="30" t="str">
        <f t="shared" si="0"/>
        <v/>
      </c>
      <c r="D38" s="156" t="str">
        <f t="shared" si="1"/>
        <v/>
      </c>
      <c r="E38" s="157" t="str">
        <f t="shared" si="2"/>
        <v/>
      </c>
      <c r="F38" s="158" t="str">
        <f t="shared" si="3"/>
        <v/>
      </c>
      <c r="G38" s="157" t="str">
        <f t="shared" si="4"/>
        <v/>
      </c>
      <c r="H38" s="157" t="str">
        <f t="shared" si="5"/>
        <v/>
      </c>
      <c r="J38" s="26"/>
      <c r="K38" s="18" t="str">
        <f t="shared" si="6"/>
        <v/>
      </c>
    </row>
    <row r="39" spans="1:11">
      <c r="A39" s="10">
        <v>12</v>
      </c>
      <c r="C39" s="30" t="str">
        <f t="shared" si="0"/>
        <v/>
      </c>
      <c r="D39" s="156" t="str">
        <f t="shared" si="1"/>
        <v/>
      </c>
      <c r="E39" s="157" t="str">
        <f t="shared" si="2"/>
        <v/>
      </c>
      <c r="F39" s="158" t="str">
        <f t="shared" si="3"/>
        <v/>
      </c>
      <c r="G39" s="157" t="str">
        <f t="shared" si="4"/>
        <v/>
      </c>
      <c r="H39" s="157" t="str">
        <f t="shared" si="5"/>
        <v/>
      </c>
      <c r="J39" s="26"/>
      <c r="K39" s="18" t="str">
        <f t="shared" si="6"/>
        <v/>
      </c>
    </row>
    <row r="40" spans="1:11">
      <c r="A40" s="10">
        <v>13</v>
      </c>
      <c r="C40" s="30" t="str">
        <f t="shared" si="0"/>
        <v/>
      </c>
      <c r="D40" s="156" t="str">
        <f t="shared" si="1"/>
        <v/>
      </c>
      <c r="E40" s="157" t="str">
        <f t="shared" si="2"/>
        <v/>
      </c>
      <c r="F40" s="158" t="str">
        <f t="shared" si="3"/>
        <v/>
      </c>
      <c r="G40" s="157" t="str">
        <f t="shared" si="4"/>
        <v/>
      </c>
      <c r="H40" s="157" t="str">
        <f t="shared" si="5"/>
        <v/>
      </c>
      <c r="J40" s="26"/>
      <c r="K40" s="18" t="str">
        <f t="shared" si="6"/>
        <v/>
      </c>
    </row>
    <row r="41" spans="1:11">
      <c r="A41" s="10">
        <v>14</v>
      </c>
      <c r="C41" s="30" t="str">
        <f t="shared" si="0"/>
        <v/>
      </c>
      <c r="D41" s="156" t="str">
        <f t="shared" si="1"/>
        <v/>
      </c>
      <c r="E41" s="157" t="str">
        <f t="shared" si="2"/>
        <v/>
      </c>
      <c r="F41" s="158" t="str">
        <f t="shared" si="3"/>
        <v/>
      </c>
      <c r="G41" s="157" t="str">
        <f t="shared" si="4"/>
        <v/>
      </c>
      <c r="H41" s="157" t="str">
        <f t="shared" si="5"/>
        <v/>
      </c>
      <c r="J41" s="26"/>
      <c r="K41" s="18" t="str">
        <f t="shared" si="6"/>
        <v/>
      </c>
    </row>
    <row r="42" spans="1:11">
      <c r="A42" s="10">
        <v>15</v>
      </c>
      <c r="C42" s="30" t="str">
        <f t="shared" si="0"/>
        <v/>
      </c>
      <c r="D42" s="156" t="str">
        <f t="shared" si="1"/>
        <v/>
      </c>
      <c r="E42" s="157" t="str">
        <f t="shared" si="2"/>
        <v/>
      </c>
      <c r="F42" s="158" t="str">
        <f t="shared" si="3"/>
        <v/>
      </c>
      <c r="G42" s="157" t="str">
        <f t="shared" si="4"/>
        <v/>
      </c>
      <c r="H42" s="157" t="str">
        <f t="shared" si="5"/>
        <v/>
      </c>
      <c r="J42" s="26"/>
      <c r="K42" s="18" t="str">
        <f t="shared" si="6"/>
        <v/>
      </c>
    </row>
    <row r="43" spans="1:11">
      <c r="A43" s="10">
        <v>16</v>
      </c>
      <c r="C43" s="30" t="str">
        <f t="shared" si="0"/>
        <v/>
      </c>
      <c r="D43" s="156" t="str">
        <f t="shared" si="1"/>
        <v/>
      </c>
      <c r="E43" s="157" t="str">
        <f t="shared" si="2"/>
        <v/>
      </c>
      <c r="F43" s="158" t="str">
        <f t="shared" si="3"/>
        <v/>
      </c>
      <c r="G43" s="157" t="str">
        <f t="shared" si="4"/>
        <v/>
      </c>
      <c r="H43" s="157" t="str">
        <f t="shared" si="5"/>
        <v/>
      </c>
      <c r="J43" s="26"/>
      <c r="K43" s="18" t="str">
        <f t="shared" si="6"/>
        <v/>
      </c>
    </row>
    <row r="44" spans="1:11">
      <c r="A44" s="10">
        <v>17</v>
      </c>
      <c r="C44" s="30" t="str">
        <f t="shared" si="0"/>
        <v/>
      </c>
      <c r="D44" s="156" t="str">
        <f t="shared" si="1"/>
        <v/>
      </c>
      <c r="E44" s="157" t="str">
        <f t="shared" si="2"/>
        <v/>
      </c>
      <c r="F44" s="158" t="str">
        <f t="shared" si="3"/>
        <v/>
      </c>
      <c r="G44" s="157" t="str">
        <f t="shared" si="4"/>
        <v/>
      </c>
      <c r="H44" s="157" t="str">
        <f t="shared" si="5"/>
        <v/>
      </c>
      <c r="J44" s="26"/>
      <c r="K44" s="18" t="str">
        <f t="shared" si="6"/>
        <v/>
      </c>
    </row>
    <row r="45" spans="1:11">
      <c r="A45" s="10">
        <v>18</v>
      </c>
      <c r="C45" s="30" t="str">
        <f t="shared" si="0"/>
        <v/>
      </c>
      <c r="D45" s="156" t="str">
        <f t="shared" si="1"/>
        <v/>
      </c>
      <c r="E45" s="157" t="str">
        <f t="shared" si="2"/>
        <v/>
      </c>
      <c r="F45" s="158" t="str">
        <f t="shared" si="3"/>
        <v/>
      </c>
      <c r="G45" s="157" t="str">
        <f t="shared" si="4"/>
        <v/>
      </c>
      <c r="H45" s="157" t="str">
        <f t="shared" si="5"/>
        <v/>
      </c>
      <c r="J45" s="26"/>
      <c r="K45" s="18" t="str">
        <f t="shared" si="6"/>
        <v/>
      </c>
    </row>
    <row r="46" spans="1:11">
      <c r="A46" s="10">
        <v>19</v>
      </c>
      <c r="C46" s="30" t="str">
        <f t="shared" si="0"/>
        <v/>
      </c>
      <c r="D46" s="156" t="str">
        <f t="shared" si="1"/>
        <v/>
      </c>
      <c r="E46" s="157" t="str">
        <f t="shared" si="2"/>
        <v/>
      </c>
      <c r="F46" s="158" t="str">
        <f t="shared" si="3"/>
        <v/>
      </c>
      <c r="G46" s="157" t="str">
        <f t="shared" si="4"/>
        <v/>
      </c>
      <c r="H46" s="157" t="str">
        <f t="shared" si="5"/>
        <v/>
      </c>
      <c r="J46" s="26"/>
      <c r="K46" s="18" t="str">
        <f t="shared" si="6"/>
        <v/>
      </c>
    </row>
    <row r="47" spans="1:11">
      <c r="A47" s="10">
        <v>20</v>
      </c>
      <c r="C47" s="30" t="str">
        <f t="shared" si="0"/>
        <v/>
      </c>
      <c r="D47" s="156" t="str">
        <f t="shared" si="1"/>
        <v/>
      </c>
      <c r="E47" s="157" t="str">
        <f t="shared" si="2"/>
        <v/>
      </c>
      <c r="F47" s="158" t="str">
        <f t="shared" si="3"/>
        <v/>
      </c>
      <c r="G47" s="157" t="str">
        <f t="shared" si="4"/>
        <v/>
      </c>
      <c r="H47" s="157" t="str">
        <f t="shared" si="5"/>
        <v/>
      </c>
      <c r="J47" s="26"/>
      <c r="K47" s="18" t="str">
        <f t="shared" si="6"/>
        <v/>
      </c>
    </row>
    <row r="48" spans="1:11">
      <c r="A48" s="10">
        <v>21</v>
      </c>
      <c r="C48" s="30" t="str">
        <f t="shared" si="0"/>
        <v/>
      </c>
      <c r="D48" s="156" t="str">
        <f t="shared" si="1"/>
        <v/>
      </c>
      <c r="E48" s="157" t="str">
        <f t="shared" si="2"/>
        <v/>
      </c>
      <c r="F48" s="158" t="str">
        <f t="shared" si="3"/>
        <v/>
      </c>
      <c r="G48" s="157" t="str">
        <f t="shared" si="4"/>
        <v/>
      </c>
      <c r="H48" s="157" t="str">
        <f t="shared" si="5"/>
        <v/>
      </c>
      <c r="J48" s="26"/>
      <c r="K48" s="18" t="str">
        <f t="shared" si="6"/>
        <v/>
      </c>
    </row>
    <row r="49" spans="1:11">
      <c r="A49" s="10">
        <v>22</v>
      </c>
      <c r="C49" s="30" t="str">
        <f t="shared" si="0"/>
        <v/>
      </c>
      <c r="D49" s="156" t="str">
        <f t="shared" si="1"/>
        <v/>
      </c>
      <c r="E49" s="157" t="str">
        <f t="shared" si="2"/>
        <v/>
      </c>
      <c r="F49" s="158" t="str">
        <f t="shared" si="3"/>
        <v/>
      </c>
      <c r="G49" s="157" t="str">
        <f t="shared" si="4"/>
        <v/>
      </c>
      <c r="H49" s="157" t="str">
        <f t="shared" si="5"/>
        <v/>
      </c>
      <c r="J49" s="26"/>
      <c r="K49" s="18" t="str">
        <f t="shared" si="6"/>
        <v/>
      </c>
    </row>
    <row r="50" spans="1:11">
      <c r="A50" s="10">
        <v>23</v>
      </c>
      <c r="C50" s="30" t="str">
        <f t="shared" si="0"/>
        <v/>
      </c>
      <c r="D50" s="156" t="str">
        <f t="shared" si="1"/>
        <v/>
      </c>
      <c r="E50" s="157" t="str">
        <f t="shared" si="2"/>
        <v/>
      </c>
      <c r="F50" s="158" t="str">
        <f t="shared" si="3"/>
        <v/>
      </c>
      <c r="G50" s="157" t="str">
        <f t="shared" si="4"/>
        <v/>
      </c>
      <c r="H50" s="157" t="str">
        <f t="shared" si="5"/>
        <v/>
      </c>
      <c r="J50" s="26"/>
      <c r="K50" s="18" t="str">
        <f t="shared" si="6"/>
        <v/>
      </c>
    </row>
    <row r="51" spans="1:11">
      <c r="A51" s="10">
        <v>24</v>
      </c>
      <c r="C51" s="30" t="str">
        <f t="shared" si="0"/>
        <v/>
      </c>
      <c r="D51" s="156" t="str">
        <f t="shared" si="1"/>
        <v/>
      </c>
      <c r="E51" s="157" t="str">
        <f t="shared" si="2"/>
        <v/>
      </c>
      <c r="F51" s="158" t="str">
        <f t="shared" si="3"/>
        <v/>
      </c>
      <c r="G51" s="157" t="str">
        <f t="shared" si="4"/>
        <v/>
      </c>
      <c r="H51" s="157" t="str">
        <f t="shared" si="5"/>
        <v/>
      </c>
      <c r="J51" s="26"/>
      <c r="K51" s="18" t="str">
        <f t="shared" si="6"/>
        <v/>
      </c>
    </row>
    <row r="52" spans="1:11">
      <c r="A52" s="10">
        <v>25</v>
      </c>
      <c r="C52" s="30" t="str">
        <f t="shared" si="0"/>
        <v/>
      </c>
      <c r="D52" s="156" t="str">
        <f t="shared" si="1"/>
        <v/>
      </c>
      <c r="E52" s="157" t="str">
        <f t="shared" si="2"/>
        <v/>
      </c>
      <c r="F52" s="158" t="str">
        <f t="shared" si="3"/>
        <v/>
      </c>
      <c r="G52" s="157" t="str">
        <f t="shared" si="4"/>
        <v/>
      </c>
      <c r="H52" s="157" t="str">
        <f t="shared" si="5"/>
        <v/>
      </c>
      <c r="J52" s="26"/>
      <c r="K52" s="18" t="str">
        <f t="shared" si="6"/>
        <v/>
      </c>
    </row>
    <row r="53" spans="1:11">
      <c r="A53" s="10">
        <v>26</v>
      </c>
      <c r="C53" s="30" t="str">
        <f t="shared" si="0"/>
        <v/>
      </c>
      <c r="D53" s="156" t="str">
        <f t="shared" si="1"/>
        <v/>
      </c>
      <c r="E53" s="157" t="str">
        <f t="shared" si="2"/>
        <v/>
      </c>
      <c r="F53" s="158" t="str">
        <f t="shared" si="3"/>
        <v/>
      </c>
      <c r="G53" s="157" t="str">
        <f t="shared" si="4"/>
        <v/>
      </c>
      <c r="H53" s="157" t="str">
        <f t="shared" si="5"/>
        <v/>
      </c>
      <c r="J53" s="26"/>
      <c r="K53" s="18" t="str">
        <f t="shared" si="6"/>
        <v/>
      </c>
    </row>
    <row r="54" spans="1:11">
      <c r="A54" s="10">
        <v>27</v>
      </c>
      <c r="C54" s="30" t="str">
        <f t="shared" si="0"/>
        <v/>
      </c>
      <c r="D54" s="156" t="str">
        <f t="shared" si="1"/>
        <v/>
      </c>
      <c r="E54" s="157" t="str">
        <f t="shared" si="2"/>
        <v/>
      </c>
      <c r="F54" s="158" t="str">
        <f t="shared" si="3"/>
        <v/>
      </c>
      <c r="G54" s="157" t="str">
        <f t="shared" si="4"/>
        <v/>
      </c>
      <c r="H54" s="157" t="str">
        <f t="shared" si="5"/>
        <v/>
      </c>
      <c r="J54" s="26"/>
      <c r="K54" s="18" t="str">
        <f t="shared" si="6"/>
        <v/>
      </c>
    </row>
    <row r="55" spans="1:11">
      <c r="A55" s="10">
        <v>28</v>
      </c>
      <c r="C55" s="30" t="str">
        <f t="shared" si="0"/>
        <v/>
      </c>
      <c r="D55" s="156" t="str">
        <f t="shared" si="1"/>
        <v/>
      </c>
      <c r="E55" s="157" t="str">
        <f t="shared" si="2"/>
        <v/>
      </c>
      <c r="F55" s="158" t="str">
        <f t="shared" si="3"/>
        <v/>
      </c>
      <c r="G55" s="157" t="str">
        <f t="shared" si="4"/>
        <v/>
      </c>
      <c r="H55" s="157" t="str">
        <f t="shared" si="5"/>
        <v/>
      </c>
      <c r="J55" s="26"/>
      <c r="K55" s="18" t="str">
        <f t="shared" si="6"/>
        <v/>
      </c>
    </row>
    <row r="56" spans="1:11">
      <c r="A56" s="10">
        <v>29</v>
      </c>
      <c r="C56" s="30" t="str">
        <f t="shared" si="0"/>
        <v/>
      </c>
      <c r="D56" s="156" t="str">
        <f t="shared" si="1"/>
        <v/>
      </c>
      <c r="E56" s="157" t="str">
        <f t="shared" si="2"/>
        <v/>
      </c>
      <c r="F56" s="158" t="str">
        <f t="shared" si="3"/>
        <v/>
      </c>
      <c r="G56" s="157" t="str">
        <f t="shared" si="4"/>
        <v/>
      </c>
      <c r="H56" s="157" t="str">
        <f t="shared" si="5"/>
        <v/>
      </c>
      <c r="J56" s="26"/>
      <c r="K56" s="18" t="str">
        <f t="shared" si="6"/>
        <v/>
      </c>
    </row>
    <row r="57" spans="1:11">
      <c r="A57" s="10">
        <v>30</v>
      </c>
      <c r="C57" s="30" t="str">
        <f t="shared" si="0"/>
        <v/>
      </c>
      <c r="D57" s="156" t="str">
        <f t="shared" si="1"/>
        <v/>
      </c>
      <c r="E57" s="157" t="str">
        <f t="shared" si="2"/>
        <v/>
      </c>
      <c r="F57" s="158" t="str">
        <f t="shared" si="3"/>
        <v/>
      </c>
      <c r="G57" s="157" t="str">
        <f t="shared" si="4"/>
        <v/>
      </c>
      <c r="H57" s="157" t="str">
        <f t="shared" si="5"/>
        <v/>
      </c>
      <c r="J57" s="26"/>
      <c r="K57" s="18" t="str">
        <f t="shared" si="6"/>
        <v/>
      </c>
    </row>
    <row r="58" spans="1:11">
      <c r="A58" s="10">
        <v>31</v>
      </c>
      <c r="C58" s="30" t="str">
        <f t="shared" si="0"/>
        <v/>
      </c>
      <c r="D58" s="156" t="str">
        <f t="shared" si="1"/>
        <v/>
      </c>
      <c r="E58" s="157" t="str">
        <f t="shared" si="2"/>
        <v/>
      </c>
      <c r="F58" s="158" t="str">
        <f t="shared" si="3"/>
        <v/>
      </c>
      <c r="G58" s="157" t="str">
        <f t="shared" si="4"/>
        <v/>
      </c>
      <c r="H58" s="157" t="str">
        <f t="shared" si="5"/>
        <v/>
      </c>
      <c r="J58" s="26"/>
      <c r="K58" s="18" t="str">
        <f t="shared" si="6"/>
        <v/>
      </c>
    </row>
    <row r="59" spans="1:11">
      <c r="A59" s="10">
        <v>32</v>
      </c>
      <c r="C59" s="30" t="str">
        <f t="shared" si="0"/>
        <v/>
      </c>
      <c r="D59" s="156" t="str">
        <f t="shared" si="1"/>
        <v/>
      </c>
      <c r="E59" s="157" t="str">
        <f t="shared" si="2"/>
        <v/>
      </c>
      <c r="F59" s="158" t="str">
        <f t="shared" si="3"/>
        <v/>
      </c>
      <c r="G59" s="157" t="str">
        <f t="shared" si="4"/>
        <v/>
      </c>
      <c r="H59" s="157" t="str">
        <f t="shared" si="5"/>
        <v/>
      </c>
      <c r="J59" s="26"/>
      <c r="K59" s="18" t="str">
        <f t="shared" si="6"/>
        <v/>
      </c>
    </row>
    <row r="60" spans="1:11">
      <c r="A60" s="10">
        <v>33</v>
      </c>
      <c r="C60" s="30" t="str">
        <f t="shared" si="0"/>
        <v/>
      </c>
      <c r="D60" s="156" t="str">
        <f t="shared" si="1"/>
        <v/>
      </c>
      <c r="E60" s="157" t="str">
        <f t="shared" si="2"/>
        <v/>
      </c>
      <c r="F60" s="158" t="str">
        <f t="shared" si="3"/>
        <v/>
      </c>
      <c r="G60" s="157" t="str">
        <f t="shared" si="4"/>
        <v/>
      </c>
      <c r="H60" s="157" t="str">
        <f t="shared" si="5"/>
        <v/>
      </c>
      <c r="J60" s="26"/>
      <c r="K60" s="18" t="str">
        <f t="shared" si="6"/>
        <v/>
      </c>
    </row>
    <row r="61" spans="1:11">
      <c r="A61" s="10">
        <v>34</v>
      </c>
      <c r="C61" s="30" t="str">
        <f t="shared" si="0"/>
        <v/>
      </c>
      <c r="D61" s="156" t="str">
        <f t="shared" si="1"/>
        <v/>
      </c>
      <c r="E61" s="157" t="str">
        <f t="shared" si="2"/>
        <v/>
      </c>
      <c r="F61" s="158" t="str">
        <f t="shared" si="3"/>
        <v/>
      </c>
      <c r="G61" s="157" t="str">
        <f t="shared" si="4"/>
        <v/>
      </c>
      <c r="H61" s="157" t="str">
        <f t="shared" si="5"/>
        <v/>
      </c>
      <c r="J61" s="26"/>
      <c r="K61" s="18" t="str">
        <f t="shared" si="6"/>
        <v/>
      </c>
    </row>
    <row r="62" spans="1:11">
      <c r="A62" s="10">
        <v>35</v>
      </c>
      <c r="C62" s="30" t="str">
        <f t="shared" si="0"/>
        <v/>
      </c>
      <c r="D62" s="156" t="str">
        <f t="shared" si="1"/>
        <v/>
      </c>
      <c r="E62" s="157" t="str">
        <f t="shared" si="2"/>
        <v/>
      </c>
      <c r="F62" s="158" t="str">
        <f t="shared" si="3"/>
        <v/>
      </c>
      <c r="G62" s="157" t="str">
        <f t="shared" si="4"/>
        <v/>
      </c>
      <c r="H62" s="157" t="str">
        <f t="shared" si="5"/>
        <v/>
      </c>
      <c r="J62" s="26"/>
      <c r="K62" s="18" t="str">
        <f t="shared" si="6"/>
        <v/>
      </c>
    </row>
    <row r="63" spans="1:11">
      <c r="A63" s="10">
        <v>36</v>
      </c>
      <c r="C63" s="30" t="str">
        <f t="shared" si="0"/>
        <v/>
      </c>
      <c r="D63" s="156" t="str">
        <f t="shared" si="1"/>
        <v/>
      </c>
      <c r="E63" s="157" t="str">
        <f t="shared" si="2"/>
        <v/>
      </c>
      <c r="F63" s="158" t="str">
        <f t="shared" si="3"/>
        <v/>
      </c>
      <c r="G63" s="157" t="str">
        <f t="shared" si="4"/>
        <v/>
      </c>
      <c r="H63" s="157" t="str">
        <f t="shared" si="5"/>
        <v/>
      </c>
      <c r="J63" s="26"/>
      <c r="K63" s="18" t="str">
        <f t="shared" si="6"/>
        <v/>
      </c>
    </row>
    <row r="64" spans="1:11">
      <c r="A64" s="10">
        <v>37</v>
      </c>
      <c r="C64" s="30" t="str">
        <f t="shared" si="0"/>
        <v/>
      </c>
      <c r="D64" s="156" t="str">
        <f t="shared" si="1"/>
        <v/>
      </c>
      <c r="E64" s="157" t="str">
        <f t="shared" si="2"/>
        <v/>
      </c>
      <c r="F64" s="158" t="str">
        <f t="shared" si="3"/>
        <v/>
      </c>
      <c r="G64" s="157" t="str">
        <f t="shared" si="4"/>
        <v/>
      </c>
      <c r="H64" s="157" t="str">
        <f t="shared" si="5"/>
        <v/>
      </c>
      <c r="J64" s="26"/>
      <c r="K64" s="18" t="str">
        <f t="shared" si="6"/>
        <v/>
      </c>
    </row>
    <row r="65" spans="1:11">
      <c r="A65" s="10">
        <v>38</v>
      </c>
      <c r="C65" s="30" t="str">
        <f t="shared" si="0"/>
        <v/>
      </c>
      <c r="D65" s="156" t="str">
        <f t="shared" si="1"/>
        <v/>
      </c>
      <c r="E65" s="157" t="str">
        <f t="shared" si="2"/>
        <v/>
      </c>
      <c r="F65" s="158" t="str">
        <f t="shared" si="3"/>
        <v/>
      </c>
      <c r="G65" s="157" t="str">
        <f t="shared" si="4"/>
        <v/>
      </c>
      <c r="H65" s="157" t="str">
        <f t="shared" si="5"/>
        <v/>
      </c>
      <c r="J65" s="26"/>
      <c r="K65" s="18" t="str">
        <f t="shared" si="6"/>
        <v/>
      </c>
    </row>
    <row r="66" spans="1:11">
      <c r="A66" s="10">
        <v>39</v>
      </c>
      <c r="C66" s="30" t="str">
        <f t="shared" si="0"/>
        <v/>
      </c>
      <c r="D66" s="156" t="str">
        <f t="shared" si="1"/>
        <v/>
      </c>
      <c r="E66" s="157" t="str">
        <f t="shared" si="2"/>
        <v/>
      </c>
      <c r="F66" s="158" t="str">
        <f t="shared" si="3"/>
        <v/>
      </c>
      <c r="G66" s="157" t="str">
        <f t="shared" si="4"/>
        <v/>
      </c>
      <c r="H66" s="157" t="str">
        <f t="shared" si="5"/>
        <v/>
      </c>
      <c r="J66" s="26"/>
      <c r="K66" s="18" t="str">
        <f t="shared" si="6"/>
        <v/>
      </c>
    </row>
    <row r="67" spans="1:11">
      <c r="A67" s="10">
        <v>40</v>
      </c>
      <c r="C67" s="30" t="str">
        <f t="shared" si="0"/>
        <v/>
      </c>
      <c r="D67" s="156" t="str">
        <f t="shared" si="1"/>
        <v/>
      </c>
      <c r="E67" s="157" t="str">
        <f t="shared" si="2"/>
        <v/>
      </c>
      <c r="F67" s="158" t="str">
        <f t="shared" si="3"/>
        <v/>
      </c>
      <c r="G67" s="157" t="str">
        <f t="shared" si="4"/>
        <v/>
      </c>
      <c r="H67" s="157" t="str">
        <f t="shared" si="5"/>
        <v/>
      </c>
      <c r="J67" s="26"/>
      <c r="K67" s="18" t="str">
        <f t="shared" si="6"/>
        <v/>
      </c>
    </row>
    <row r="68" spans="1:11">
      <c r="A68" s="10">
        <v>41</v>
      </c>
      <c r="C68" s="30" t="str">
        <f t="shared" si="0"/>
        <v/>
      </c>
      <c r="D68" s="156" t="str">
        <f t="shared" si="1"/>
        <v/>
      </c>
      <c r="E68" s="157" t="str">
        <f t="shared" si="2"/>
        <v/>
      </c>
      <c r="F68" s="158" t="str">
        <f t="shared" si="3"/>
        <v/>
      </c>
      <c r="G68" s="157" t="str">
        <f t="shared" si="4"/>
        <v/>
      </c>
      <c r="H68" s="157" t="str">
        <f t="shared" si="5"/>
        <v/>
      </c>
      <c r="J68" s="26"/>
      <c r="K68" s="18" t="str">
        <f t="shared" si="6"/>
        <v/>
      </c>
    </row>
    <row r="69" spans="1:11">
      <c r="A69" s="10">
        <v>42</v>
      </c>
      <c r="C69" s="30" t="str">
        <f t="shared" si="0"/>
        <v/>
      </c>
      <c r="D69" s="156" t="str">
        <f t="shared" si="1"/>
        <v/>
      </c>
      <c r="E69" s="157" t="str">
        <f t="shared" si="2"/>
        <v/>
      </c>
      <c r="F69" s="158" t="str">
        <f t="shared" si="3"/>
        <v/>
      </c>
      <c r="G69" s="157" t="str">
        <f t="shared" si="4"/>
        <v/>
      </c>
      <c r="H69" s="157" t="str">
        <f t="shared" si="5"/>
        <v/>
      </c>
      <c r="J69" s="26"/>
      <c r="K69" s="18" t="str">
        <f t="shared" si="6"/>
        <v/>
      </c>
    </row>
    <row r="70" spans="1:11">
      <c r="A70" s="10">
        <v>43</v>
      </c>
      <c r="C70" s="30" t="str">
        <f t="shared" si="0"/>
        <v/>
      </c>
      <c r="D70" s="156" t="str">
        <f t="shared" si="1"/>
        <v/>
      </c>
      <c r="E70" s="157" t="str">
        <f t="shared" si="2"/>
        <v/>
      </c>
      <c r="F70" s="158" t="str">
        <f t="shared" si="3"/>
        <v/>
      </c>
      <c r="G70" s="157" t="str">
        <f t="shared" si="4"/>
        <v/>
      </c>
      <c r="H70" s="157" t="str">
        <f t="shared" si="5"/>
        <v/>
      </c>
      <c r="J70" s="26"/>
      <c r="K70" s="18" t="str">
        <f t="shared" si="6"/>
        <v/>
      </c>
    </row>
    <row r="71" spans="1:11">
      <c r="A71" s="10">
        <v>44</v>
      </c>
      <c r="C71" s="30" t="str">
        <f t="shared" si="0"/>
        <v/>
      </c>
      <c r="D71" s="156" t="str">
        <f t="shared" si="1"/>
        <v/>
      </c>
      <c r="E71" s="157" t="str">
        <f t="shared" si="2"/>
        <v/>
      </c>
      <c r="F71" s="158" t="str">
        <f t="shared" si="3"/>
        <v/>
      </c>
      <c r="G71" s="157" t="str">
        <f t="shared" si="4"/>
        <v/>
      </c>
      <c r="H71" s="157" t="str">
        <f t="shared" si="5"/>
        <v/>
      </c>
      <c r="J71" s="26"/>
      <c r="K71" s="18" t="str">
        <f t="shared" si="6"/>
        <v/>
      </c>
    </row>
    <row r="72" spans="1:11">
      <c r="A72" s="10">
        <v>45</v>
      </c>
      <c r="C72" s="30" t="str">
        <f t="shared" si="0"/>
        <v/>
      </c>
      <c r="D72" s="156" t="str">
        <f t="shared" si="1"/>
        <v/>
      </c>
      <c r="E72" s="157" t="str">
        <f t="shared" si="2"/>
        <v/>
      </c>
      <c r="F72" s="158" t="str">
        <f t="shared" si="3"/>
        <v/>
      </c>
      <c r="G72" s="157" t="str">
        <f t="shared" si="4"/>
        <v/>
      </c>
      <c r="H72" s="157" t="str">
        <f t="shared" si="5"/>
        <v/>
      </c>
      <c r="J72" s="26"/>
      <c r="K72" s="18" t="str">
        <f t="shared" si="6"/>
        <v/>
      </c>
    </row>
    <row r="73" spans="1:11">
      <c r="A73" s="10">
        <v>46</v>
      </c>
      <c r="C73" s="30" t="str">
        <f t="shared" si="0"/>
        <v/>
      </c>
      <c r="D73" s="156" t="str">
        <f t="shared" si="1"/>
        <v/>
      </c>
      <c r="E73" s="157" t="str">
        <f t="shared" si="2"/>
        <v/>
      </c>
      <c r="F73" s="158" t="str">
        <f t="shared" si="3"/>
        <v/>
      </c>
      <c r="G73" s="157" t="str">
        <f t="shared" si="4"/>
        <v/>
      </c>
      <c r="H73" s="157" t="str">
        <f t="shared" si="5"/>
        <v/>
      </c>
      <c r="J73" s="26"/>
      <c r="K73" s="18" t="str">
        <f t="shared" si="6"/>
        <v/>
      </c>
    </row>
    <row r="74" spans="1:11">
      <c r="A74" s="10">
        <v>47</v>
      </c>
      <c r="C74" s="30" t="str">
        <f t="shared" si="0"/>
        <v/>
      </c>
      <c r="D74" s="156" t="str">
        <f t="shared" si="1"/>
        <v/>
      </c>
      <c r="E74" s="157" t="str">
        <f t="shared" si="2"/>
        <v/>
      </c>
      <c r="F74" s="158" t="str">
        <f t="shared" si="3"/>
        <v/>
      </c>
      <c r="G74" s="157" t="str">
        <f t="shared" si="4"/>
        <v/>
      </c>
      <c r="H74" s="157" t="str">
        <f t="shared" si="5"/>
        <v/>
      </c>
      <c r="J74" s="26"/>
      <c r="K74" s="18" t="str">
        <f t="shared" si="6"/>
        <v/>
      </c>
    </row>
    <row r="75" spans="1:11">
      <c r="A75" s="10">
        <v>48</v>
      </c>
      <c r="C75" s="30" t="str">
        <f t="shared" si="0"/>
        <v/>
      </c>
      <c r="D75" s="156" t="str">
        <f t="shared" si="1"/>
        <v/>
      </c>
      <c r="E75" s="157" t="str">
        <f t="shared" si="2"/>
        <v/>
      </c>
      <c r="F75" s="158" t="str">
        <f t="shared" si="3"/>
        <v/>
      </c>
      <c r="G75" s="157" t="str">
        <f t="shared" si="4"/>
        <v/>
      </c>
      <c r="H75" s="157" t="str">
        <f t="shared" si="5"/>
        <v/>
      </c>
      <c r="J75" s="26"/>
      <c r="K75" s="18" t="str">
        <f t="shared" si="6"/>
        <v/>
      </c>
    </row>
    <row r="76" spans="1:11">
      <c r="A76" s="10">
        <v>49</v>
      </c>
      <c r="C76" s="30" t="str">
        <f t="shared" si="0"/>
        <v/>
      </c>
      <c r="D76" s="156" t="str">
        <f t="shared" si="1"/>
        <v/>
      </c>
      <c r="E76" s="157" t="str">
        <f t="shared" si="2"/>
        <v/>
      </c>
      <c r="F76" s="158" t="str">
        <f t="shared" si="3"/>
        <v/>
      </c>
      <c r="G76" s="157" t="str">
        <f t="shared" si="4"/>
        <v/>
      </c>
      <c r="H76" s="157" t="str">
        <f t="shared" si="5"/>
        <v/>
      </c>
      <c r="J76" s="26"/>
      <c r="K76" s="18" t="str">
        <f t="shared" si="6"/>
        <v/>
      </c>
    </row>
    <row r="77" spans="1:11">
      <c r="A77" s="10">
        <v>50</v>
      </c>
      <c r="C77" s="30" t="str">
        <f t="shared" si="0"/>
        <v/>
      </c>
      <c r="D77" s="156" t="str">
        <f t="shared" si="1"/>
        <v/>
      </c>
      <c r="E77" s="157" t="str">
        <f t="shared" si="2"/>
        <v/>
      </c>
      <c r="F77" s="158" t="str">
        <f t="shared" si="3"/>
        <v/>
      </c>
      <c r="G77" s="157" t="str">
        <f t="shared" si="4"/>
        <v/>
      </c>
      <c r="H77" s="157" t="str">
        <f t="shared" si="5"/>
        <v/>
      </c>
      <c r="J77" s="26"/>
      <c r="K77" s="18" t="str">
        <f t="shared" si="6"/>
        <v/>
      </c>
    </row>
    <row r="78" spans="1:11">
      <c r="A78" s="10">
        <v>51</v>
      </c>
      <c r="C78" s="30" t="str">
        <f t="shared" si="0"/>
        <v/>
      </c>
      <c r="D78" s="156" t="str">
        <f t="shared" si="1"/>
        <v/>
      </c>
      <c r="E78" s="157" t="str">
        <f t="shared" si="2"/>
        <v/>
      </c>
      <c r="F78" s="158" t="str">
        <f t="shared" si="3"/>
        <v/>
      </c>
      <c r="G78" s="157" t="str">
        <f t="shared" si="4"/>
        <v/>
      </c>
      <c r="H78" s="157" t="str">
        <f t="shared" si="5"/>
        <v/>
      </c>
      <c r="J78" s="26"/>
      <c r="K78" s="18" t="str">
        <f t="shared" si="6"/>
        <v/>
      </c>
    </row>
    <row r="79" spans="1:11">
      <c r="A79" s="10">
        <v>52</v>
      </c>
      <c r="C79" s="30" t="str">
        <f t="shared" si="0"/>
        <v/>
      </c>
      <c r="D79" s="156" t="str">
        <f t="shared" si="1"/>
        <v/>
      </c>
      <c r="E79" s="157" t="str">
        <f t="shared" si="2"/>
        <v/>
      </c>
      <c r="F79" s="158" t="str">
        <f t="shared" si="3"/>
        <v/>
      </c>
      <c r="G79" s="157" t="str">
        <f t="shared" si="4"/>
        <v/>
      </c>
      <c r="H79" s="157" t="str">
        <f t="shared" si="5"/>
        <v/>
      </c>
      <c r="J79" s="26"/>
      <c r="K79" s="18" t="str">
        <f t="shared" si="6"/>
        <v/>
      </c>
    </row>
    <row r="80" spans="1:11">
      <c r="A80" s="10">
        <v>53</v>
      </c>
      <c r="C80" s="30" t="str">
        <f t="shared" si="0"/>
        <v/>
      </c>
      <c r="D80" s="156" t="str">
        <f t="shared" si="1"/>
        <v/>
      </c>
      <c r="E80" s="157" t="str">
        <f t="shared" si="2"/>
        <v/>
      </c>
      <c r="F80" s="158" t="str">
        <f t="shared" si="3"/>
        <v/>
      </c>
      <c r="G80" s="157" t="str">
        <f t="shared" si="4"/>
        <v/>
      </c>
      <c r="H80" s="157" t="str">
        <f t="shared" si="5"/>
        <v/>
      </c>
      <c r="J80" s="26"/>
      <c r="K80" s="18" t="str">
        <f t="shared" si="6"/>
        <v/>
      </c>
    </row>
    <row r="81" spans="1:11">
      <c r="A81" s="10">
        <v>54</v>
      </c>
      <c r="C81" s="30" t="str">
        <f t="shared" si="0"/>
        <v/>
      </c>
      <c r="D81" s="156" t="str">
        <f t="shared" si="1"/>
        <v/>
      </c>
      <c r="E81" s="157" t="str">
        <f t="shared" si="2"/>
        <v/>
      </c>
      <c r="F81" s="158" t="str">
        <f t="shared" si="3"/>
        <v/>
      </c>
      <c r="G81" s="157" t="str">
        <f t="shared" si="4"/>
        <v/>
      </c>
      <c r="H81" s="157" t="str">
        <f t="shared" si="5"/>
        <v/>
      </c>
      <c r="J81" s="26"/>
      <c r="K81" s="18" t="str">
        <f t="shared" si="6"/>
        <v/>
      </c>
    </row>
    <row r="82" spans="1:11">
      <c r="A82" s="10">
        <v>55</v>
      </c>
      <c r="C82" s="30" t="str">
        <f t="shared" si="0"/>
        <v/>
      </c>
      <c r="D82" s="156" t="str">
        <f t="shared" si="1"/>
        <v/>
      </c>
      <c r="E82" s="157" t="str">
        <f t="shared" si="2"/>
        <v/>
      </c>
      <c r="F82" s="158" t="str">
        <f t="shared" si="3"/>
        <v/>
      </c>
      <c r="G82" s="157" t="str">
        <f t="shared" si="4"/>
        <v/>
      </c>
      <c r="H82" s="157" t="str">
        <f t="shared" si="5"/>
        <v/>
      </c>
      <c r="J82" s="26"/>
      <c r="K82" s="18" t="str">
        <f t="shared" si="6"/>
        <v/>
      </c>
    </row>
    <row r="83" spans="1:11">
      <c r="A83" s="10">
        <v>56</v>
      </c>
      <c r="C83" s="30" t="str">
        <f t="shared" si="0"/>
        <v/>
      </c>
      <c r="D83" s="156" t="str">
        <f t="shared" si="1"/>
        <v/>
      </c>
      <c r="E83" s="157" t="str">
        <f t="shared" si="2"/>
        <v/>
      </c>
      <c r="F83" s="158" t="str">
        <f t="shared" si="3"/>
        <v/>
      </c>
      <c r="G83" s="157" t="str">
        <f t="shared" si="4"/>
        <v/>
      </c>
      <c r="H83" s="157" t="str">
        <f t="shared" si="5"/>
        <v/>
      </c>
      <c r="J83" s="26"/>
      <c r="K83" s="18" t="str">
        <f t="shared" si="6"/>
        <v/>
      </c>
    </row>
    <row r="84" spans="1:11">
      <c r="A84" s="10">
        <v>57</v>
      </c>
      <c r="C84" s="30" t="str">
        <f t="shared" si="0"/>
        <v/>
      </c>
      <c r="D84" s="156" t="str">
        <f t="shared" si="1"/>
        <v/>
      </c>
      <c r="E84" s="157" t="str">
        <f t="shared" si="2"/>
        <v/>
      </c>
      <c r="F84" s="158" t="str">
        <f t="shared" si="3"/>
        <v/>
      </c>
      <c r="G84" s="157" t="str">
        <f t="shared" si="4"/>
        <v/>
      </c>
      <c r="H84" s="157" t="str">
        <f t="shared" si="5"/>
        <v/>
      </c>
      <c r="J84" s="26"/>
      <c r="K84" s="18" t="str">
        <f t="shared" si="6"/>
        <v/>
      </c>
    </row>
    <row r="85" spans="1:11">
      <c r="A85" s="10">
        <v>58</v>
      </c>
      <c r="C85" s="30" t="str">
        <f t="shared" si="0"/>
        <v/>
      </c>
      <c r="D85" s="156" t="str">
        <f t="shared" si="1"/>
        <v/>
      </c>
      <c r="E85" s="157" t="str">
        <f t="shared" si="2"/>
        <v/>
      </c>
      <c r="F85" s="158" t="str">
        <f t="shared" si="3"/>
        <v/>
      </c>
      <c r="G85" s="157" t="str">
        <f t="shared" si="4"/>
        <v/>
      </c>
      <c r="H85" s="157" t="str">
        <f t="shared" si="5"/>
        <v/>
      </c>
      <c r="J85" s="26"/>
      <c r="K85" s="18" t="str">
        <f t="shared" si="6"/>
        <v/>
      </c>
    </row>
    <row r="86" spans="1:11">
      <c r="A86" s="10">
        <v>59</v>
      </c>
      <c r="C86" s="30" t="str">
        <f t="shared" si="0"/>
        <v/>
      </c>
      <c r="D86" s="156" t="str">
        <f t="shared" si="1"/>
        <v/>
      </c>
      <c r="E86" s="157" t="str">
        <f t="shared" si="2"/>
        <v/>
      </c>
      <c r="F86" s="158" t="str">
        <f t="shared" si="3"/>
        <v/>
      </c>
      <c r="G86" s="157" t="str">
        <f t="shared" si="4"/>
        <v/>
      </c>
      <c r="H86" s="157" t="str">
        <f t="shared" si="5"/>
        <v/>
      </c>
      <c r="J86" s="26"/>
      <c r="K86" s="18" t="str">
        <f t="shared" si="6"/>
        <v/>
      </c>
    </row>
    <row r="87" spans="1:11">
      <c r="A87" s="10">
        <v>60</v>
      </c>
      <c r="C87" s="30" t="str">
        <f t="shared" si="0"/>
        <v/>
      </c>
      <c r="D87" s="156" t="str">
        <f t="shared" si="1"/>
        <v/>
      </c>
      <c r="E87" s="157" t="str">
        <f t="shared" si="2"/>
        <v/>
      </c>
      <c r="F87" s="158" t="str">
        <f t="shared" si="3"/>
        <v/>
      </c>
      <c r="G87" s="157" t="str">
        <f t="shared" si="4"/>
        <v/>
      </c>
      <c r="H87" s="157" t="str">
        <f t="shared" si="5"/>
        <v/>
      </c>
      <c r="J87" s="26"/>
      <c r="K87" s="18" t="str">
        <f t="shared" si="6"/>
        <v/>
      </c>
    </row>
    <row r="88" spans="1:11">
      <c r="A88" s="10">
        <v>61</v>
      </c>
      <c r="C88" s="30" t="str">
        <f t="shared" si="0"/>
        <v/>
      </c>
      <c r="D88" s="156" t="str">
        <f t="shared" si="1"/>
        <v/>
      </c>
      <c r="E88" s="157" t="str">
        <f t="shared" si="2"/>
        <v/>
      </c>
      <c r="F88" s="158" t="str">
        <f t="shared" si="3"/>
        <v/>
      </c>
      <c r="G88" s="157" t="str">
        <f t="shared" si="4"/>
        <v/>
      </c>
      <c r="H88" s="157" t="str">
        <f t="shared" si="5"/>
        <v/>
      </c>
      <c r="J88" s="26"/>
      <c r="K88" s="18" t="str">
        <f t="shared" si="6"/>
        <v/>
      </c>
    </row>
    <row r="89" spans="1:11">
      <c r="A89" s="10">
        <v>62</v>
      </c>
      <c r="C89" s="30" t="str">
        <f t="shared" si="0"/>
        <v/>
      </c>
      <c r="D89" s="156" t="str">
        <f t="shared" si="1"/>
        <v/>
      </c>
      <c r="E89" s="157" t="str">
        <f t="shared" si="2"/>
        <v/>
      </c>
      <c r="F89" s="158" t="str">
        <f t="shared" si="3"/>
        <v/>
      </c>
      <c r="G89" s="157" t="str">
        <f t="shared" si="4"/>
        <v/>
      </c>
      <c r="H89" s="157" t="str">
        <f t="shared" si="5"/>
        <v/>
      </c>
      <c r="J89" s="26"/>
      <c r="K89" s="18" t="str">
        <f t="shared" si="6"/>
        <v/>
      </c>
    </row>
    <row r="90" spans="1:11">
      <c r="A90" s="10">
        <v>63</v>
      </c>
      <c r="C90" s="30" t="str">
        <f t="shared" si="0"/>
        <v/>
      </c>
      <c r="D90" s="156" t="str">
        <f t="shared" si="1"/>
        <v/>
      </c>
      <c r="E90" s="157" t="str">
        <f t="shared" si="2"/>
        <v/>
      </c>
      <c r="F90" s="158" t="str">
        <f t="shared" si="3"/>
        <v/>
      </c>
      <c r="G90" s="157" t="str">
        <f t="shared" si="4"/>
        <v/>
      </c>
      <c r="H90" s="157" t="str">
        <f t="shared" si="5"/>
        <v/>
      </c>
      <c r="J90" s="26"/>
      <c r="K90" s="18" t="str">
        <f t="shared" si="6"/>
        <v/>
      </c>
    </row>
    <row r="91" spans="1:11">
      <c r="A91" s="10">
        <v>64</v>
      </c>
      <c r="C91" s="30" t="str">
        <f t="shared" ref="C91:C154" si="7">IF(E$12*E$18&lt;A91,"",A91)</f>
        <v/>
      </c>
      <c r="D91" s="156" t="str">
        <f t="shared" si="1"/>
        <v/>
      </c>
      <c r="E91" s="157" t="str">
        <f t="shared" si="2"/>
        <v/>
      </c>
      <c r="F91" s="158" t="str">
        <f t="shared" si="3"/>
        <v/>
      </c>
      <c r="G91" s="157" t="str">
        <f t="shared" si="4"/>
        <v/>
      </c>
      <c r="H91" s="157" t="str">
        <f t="shared" si="5"/>
        <v/>
      </c>
      <c r="J91" s="26"/>
      <c r="K91" s="18" t="str">
        <f t="shared" si="6"/>
        <v/>
      </c>
    </row>
    <row r="92" spans="1:11">
      <c r="A92" s="10">
        <v>65</v>
      </c>
      <c r="C92" s="30" t="str">
        <f t="shared" si="7"/>
        <v/>
      </c>
      <c r="D92" s="156" t="str">
        <f t="shared" ref="D92:D155" si="8">IF(C92&lt;&gt;"",IF(E$19=1,(H$27*E$10/E$18)/(1-(1+(E$10/E$18))^(-E$12*E$18)),IF(OR(E$19=2,E$19=3),E92+F92,"")),"")</f>
        <v/>
      </c>
      <c r="E92" s="157" t="str">
        <f t="shared" ref="E92:E155" si="9">IF(C92&lt;&gt;"",H91*E$10/E$18,"")</f>
        <v/>
      </c>
      <c r="F92" s="158" t="str">
        <f t="shared" ref="F92:F155" si="10">IF(C92&lt;&gt;"",IF(E$19=1,D92-E92,IF(E$19=2,H$27/(E$12*E$18),IF(E$19=3,IF(E$12*E$18=C92,H$27,0),""))),"")</f>
        <v/>
      </c>
      <c r="G92" s="157" t="str">
        <f t="shared" ref="G92:G155" si="11">IF(C92&lt;&gt;"",G91+F92,"")</f>
        <v/>
      </c>
      <c r="H92" s="157" t="str">
        <f t="shared" ref="H92:H155" si="12">IF(C92&lt;&gt;"",H91-F92,"")</f>
        <v/>
      </c>
      <c r="J92" s="26"/>
      <c r="K92" s="18" t="str">
        <f t="shared" ref="K92:K155" si="13">+D92</f>
        <v/>
      </c>
    </row>
    <row r="93" spans="1:11">
      <c r="A93" s="10">
        <v>66</v>
      </c>
      <c r="C93" s="30" t="str">
        <f t="shared" si="7"/>
        <v/>
      </c>
      <c r="D93" s="156" t="str">
        <f t="shared" si="8"/>
        <v/>
      </c>
      <c r="E93" s="157" t="str">
        <f t="shared" si="9"/>
        <v/>
      </c>
      <c r="F93" s="158" t="str">
        <f t="shared" si="10"/>
        <v/>
      </c>
      <c r="G93" s="157" t="str">
        <f t="shared" si="11"/>
        <v/>
      </c>
      <c r="H93" s="157" t="str">
        <f t="shared" si="12"/>
        <v/>
      </c>
      <c r="J93" s="26"/>
      <c r="K93" s="18" t="str">
        <f t="shared" si="13"/>
        <v/>
      </c>
    </row>
    <row r="94" spans="1:11">
      <c r="A94" s="10">
        <v>67</v>
      </c>
      <c r="C94" s="30" t="str">
        <f t="shared" si="7"/>
        <v/>
      </c>
      <c r="D94" s="156" t="str">
        <f t="shared" si="8"/>
        <v/>
      </c>
      <c r="E94" s="157" t="str">
        <f t="shared" si="9"/>
        <v/>
      </c>
      <c r="F94" s="158" t="str">
        <f t="shared" si="10"/>
        <v/>
      </c>
      <c r="G94" s="157" t="str">
        <f t="shared" si="11"/>
        <v/>
      </c>
      <c r="H94" s="157" t="str">
        <f t="shared" si="12"/>
        <v/>
      </c>
      <c r="J94" s="26"/>
      <c r="K94" s="18" t="str">
        <f t="shared" si="13"/>
        <v/>
      </c>
    </row>
    <row r="95" spans="1:11">
      <c r="A95" s="10">
        <v>68</v>
      </c>
      <c r="C95" s="30" t="str">
        <f t="shared" si="7"/>
        <v/>
      </c>
      <c r="D95" s="156" t="str">
        <f t="shared" si="8"/>
        <v/>
      </c>
      <c r="E95" s="157" t="str">
        <f t="shared" si="9"/>
        <v/>
      </c>
      <c r="F95" s="158" t="str">
        <f t="shared" si="10"/>
        <v/>
      </c>
      <c r="G95" s="157" t="str">
        <f t="shared" si="11"/>
        <v/>
      </c>
      <c r="H95" s="157" t="str">
        <f t="shared" si="12"/>
        <v/>
      </c>
      <c r="J95" s="26"/>
      <c r="K95" s="18" t="str">
        <f t="shared" si="13"/>
        <v/>
      </c>
    </row>
    <row r="96" spans="1:11">
      <c r="A96" s="10">
        <v>69</v>
      </c>
      <c r="C96" s="30" t="str">
        <f t="shared" si="7"/>
        <v/>
      </c>
      <c r="D96" s="156" t="str">
        <f t="shared" si="8"/>
        <v/>
      </c>
      <c r="E96" s="157" t="str">
        <f t="shared" si="9"/>
        <v/>
      </c>
      <c r="F96" s="158" t="str">
        <f t="shared" si="10"/>
        <v/>
      </c>
      <c r="G96" s="157" t="str">
        <f t="shared" si="11"/>
        <v/>
      </c>
      <c r="H96" s="157" t="str">
        <f t="shared" si="12"/>
        <v/>
      </c>
      <c r="J96" s="26"/>
      <c r="K96" s="18" t="str">
        <f t="shared" si="13"/>
        <v/>
      </c>
    </row>
    <row r="97" spans="1:11">
      <c r="A97" s="10">
        <v>70</v>
      </c>
      <c r="C97" s="30" t="str">
        <f t="shared" si="7"/>
        <v/>
      </c>
      <c r="D97" s="156" t="str">
        <f t="shared" si="8"/>
        <v/>
      </c>
      <c r="E97" s="157" t="str">
        <f t="shared" si="9"/>
        <v/>
      </c>
      <c r="F97" s="158" t="str">
        <f t="shared" si="10"/>
        <v/>
      </c>
      <c r="G97" s="157" t="str">
        <f t="shared" si="11"/>
        <v/>
      </c>
      <c r="H97" s="157" t="str">
        <f t="shared" si="12"/>
        <v/>
      </c>
      <c r="J97" s="26"/>
      <c r="K97" s="18" t="str">
        <f t="shared" si="13"/>
        <v/>
      </c>
    </row>
    <row r="98" spans="1:11">
      <c r="A98" s="10">
        <v>71</v>
      </c>
      <c r="C98" s="30" t="str">
        <f t="shared" si="7"/>
        <v/>
      </c>
      <c r="D98" s="156" t="str">
        <f t="shared" si="8"/>
        <v/>
      </c>
      <c r="E98" s="157" t="str">
        <f t="shared" si="9"/>
        <v/>
      </c>
      <c r="F98" s="158" t="str">
        <f t="shared" si="10"/>
        <v/>
      </c>
      <c r="G98" s="157" t="str">
        <f t="shared" si="11"/>
        <v/>
      </c>
      <c r="H98" s="157" t="str">
        <f t="shared" si="12"/>
        <v/>
      </c>
      <c r="J98" s="26"/>
      <c r="K98" s="18" t="str">
        <f t="shared" si="13"/>
        <v/>
      </c>
    </row>
    <row r="99" spans="1:11">
      <c r="A99" s="10">
        <v>72</v>
      </c>
      <c r="C99" s="30" t="str">
        <f t="shared" si="7"/>
        <v/>
      </c>
      <c r="D99" s="156" t="str">
        <f t="shared" si="8"/>
        <v/>
      </c>
      <c r="E99" s="157" t="str">
        <f t="shared" si="9"/>
        <v/>
      </c>
      <c r="F99" s="158" t="str">
        <f t="shared" si="10"/>
        <v/>
      </c>
      <c r="G99" s="157" t="str">
        <f t="shared" si="11"/>
        <v/>
      </c>
      <c r="H99" s="157" t="str">
        <f t="shared" si="12"/>
        <v/>
      </c>
      <c r="J99" s="26"/>
      <c r="K99" s="18" t="str">
        <f t="shared" si="13"/>
        <v/>
      </c>
    </row>
    <row r="100" spans="1:11">
      <c r="A100" s="10">
        <v>73</v>
      </c>
      <c r="C100" s="30" t="str">
        <f t="shared" si="7"/>
        <v/>
      </c>
      <c r="D100" s="156" t="str">
        <f t="shared" si="8"/>
        <v/>
      </c>
      <c r="E100" s="157" t="str">
        <f t="shared" si="9"/>
        <v/>
      </c>
      <c r="F100" s="158" t="str">
        <f t="shared" si="10"/>
        <v/>
      </c>
      <c r="G100" s="157" t="str">
        <f t="shared" si="11"/>
        <v/>
      </c>
      <c r="H100" s="157" t="str">
        <f t="shared" si="12"/>
        <v/>
      </c>
      <c r="J100" s="26"/>
      <c r="K100" s="18" t="str">
        <f t="shared" si="13"/>
        <v/>
      </c>
    </row>
    <row r="101" spans="1:11">
      <c r="A101" s="10">
        <v>74</v>
      </c>
      <c r="C101" s="30" t="str">
        <f t="shared" si="7"/>
        <v/>
      </c>
      <c r="D101" s="156" t="str">
        <f t="shared" si="8"/>
        <v/>
      </c>
      <c r="E101" s="157" t="str">
        <f t="shared" si="9"/>
        <v/>
      </c>
      <c r="F101" s="158" t="str">
        <f t="shared" si="10"/>
        <v/>
      </c>
      <c r="G101" s="157" t="str">
        <f t="shared" si="11"/>
        <v/>
      </c>
      <c r="H101" s="157" t="str">
        <f t="shared" si="12"/>
        <v/>
      </c>
      <c r="J101" s="26"/>
      <c r="K101" s="18" t="str">
        <f t="shared" si="13"/>
        <v/>
      </c>
    </row>
    <row r="102" spans="1:11">
      <c r="A102" s="10">
        <v>75</v>
      </c>
      <c r="C102" s="30" t="str">
        <f t="shared" si="7"/>
        <v/>
      </c>
      <c r="D102" s="156" t="str">
        <f t="shared" si="8"/>
        <v/>
      </c>
      <c r="E102" s="157" t="str">
        <f t="shared" si="9"/>
        <v/>
      </c>
      <c r="F102" s="158" t="str">
        <f t="shared" si="10"/>
        <v/>
      </c>
      <c r="G102" s="157" t="str">
        <f t="shared" si="11"/>
        <v/>
      </c>
      <c r="H102" s="157" t="str">
        <f t="shared" si="12"/>
        <v/>
      </c>
      <c r="J102" s="26"/>
      <c r="K102" s="18" t="str">
        <f t="shared" si="13"/>
        <v/>
      </c>
    </row>
    <row r="103" spans="1:11">
      <c r="A103" s="10">
        <v>76</v>
      </c>
      <c r="C103" s="30" t="str">
        <f t="shared" si="7"/>
        <v/>
      </c>
      <c r="D103" s="156" t="str">
        <f t="shared" si="8"/>
        <v/>
      </c>
      <c r="E103" s="157" t="str">
        <f t="shared" si="9"/>
        <v/>
      </c>
      <c r="F103" s="158" t="str">
        <f t="shared" si="10"/>
        <v/>
      </c>
      <c r="G103" s="157" t="str">
        <f t="shared" si="11"/>
        <v/>
      </c>
      <c r="H103" s="157" t="str">
        <f t="shared" si="12"/>
        <v/>
      </c>
      <c r="J103" s="26"/>
      <c r="K103" s="18" t="str">
        <f t="shared" si="13"/>
        <v/>
      </c>
    </row>
    <row r="104" spans="1:11">
      <c r="A104" s="10">
        <v>77</v>
      </c>
      <c r="C104" s="30" t="str">
        <f t="shared" si="7"/>
        <v/>
      </c>
      <c r="D104" s="156" t="str">
        <f t="shared" si="8"/>
        <v/>
      </c>
      <c r="E104" s="157" t="str">
        <f t="shared" si="9"/>
        <v/>
      </c>
      <c r="F104" s="158" t="str">
        <f t="shared" si="10"/>
        <v/>
      </c>
      <c r="G104" s="157" t="str">
        <f t="shared" si="11"/>
        <v/>
      </c>
      <c r="H104" s="157" t="str">
        <f t="shared" si="12"/>
        <v/>
      </c>
      <c r="J104" s="26"/>
      <c r="K104" s="18" t="str">
        <f t="shared" si="13"/>
        <v/>
      </c>
    </row>
    <row r="105" spans="1:11">
      <c r="A105" s="10">
        <v>78</v>
      </c>
      <c r="C105" s="30" t="str">
        <f t="shared" si="7"/>
        <v/>
      </c>
      <c r="D105" s="156" t="str">
        <f t="shared" si="8"/>
        <v/>
      </c>
      <c r="E105" s="157" t="str">
        <f t="shared" si="9"/>
        <v/>
      </c>
      <c r="F105" s="158" t="str">
        <f t="shared" si="10"/>
        <v/>
      </c>
      <c r="G105" s="157" t="str">
        <f t="shared" si="11"/>
        <v/>
      </c>
      <c r="H105" s="157" t="str">
        <f t="shared" si="12"/>
        <v/>
      </c>
      <c r="J105" s="26"/>
      <c r="K105" s="18" t="str">
        <f t="shared" si="13"/>
        <v/>
      </c>
    </row>
    <row r="106" spans="1:11">
      <c r="A106" s="10">
        <v>79</v>
      </c>
      <c r="C106" s="30" t="str">
        <f t="shared" si="7"/>
        <v/>
      </c>
      <c r="D106" s="156" t="str">
        <f t="shared" si="8"/>
        <v/>
      </c>
      <c r="E106" s="157" t="str">
        <f t="shared" si="9"/>
        <v/>
      </c>
      <c r="F106" s="158" t="str">
        <f t="shared" si="10"/>
        <v/>
      </c>
      <c r="G106" s="157" t="str">
        <f t="shared" si="11"/>
        <v/>
      </c>
      <c r="H106" s="157" t="str">
        <f t="shared" si="12"/>
        <v/>
      </c>
      <c r="J106" s="26"/>
      <c r="K106" s="18" t="str">
        <f t="shared" si="13"/>
        <v/>
      </c>
    </row>
    <row r="107" spans="1:11">
      <c r="A107" s="10">
        <v>80</v>
      </c>
      <c r="C107" s="30" t="str">
        <f t="shared" si="7"/>
        <v/>
      </c>
      <c r="D107" s="156" t="str">
        <f t="shared" si="8"/>
        <v/>
      </c>
      <c r="E107" s="157" t="str">
        <f t="shared" si="9"/>
        <v/>
      </c>
      <c r="F107" s="158" t="str">
        <f t="shared" si="10"/>
        <v/>
      </c>
      <c r="G107" s="157" t="str">
        <f t="shared" si="11"/>
        <v/>
      </c>
      <c r="H107" s="157" t="str">
        <f t="shared" si="12"/>
        <v/>
      </c>
      <c r="J107" s="26"/>
      <c r="K107" s="18" t="str">
        <f t="shared" si="13"/>
        <v/>
      </c>
    </row>
    <row r="108" spans="1:11">
      <c r="A108" s="10">
        <v>81</v>
      </c>
      <c r="C108" s="30" t="str">
        <f t="shared" si="7"/>
        <v/>
      </c>
      <c r="D108" s="156" t="str">
        <f t="shared" si="8"/>
        <v/>
      </c>
      <c r="E108" s="157" t="str">
        <f t="shared" si="9"/>
        <v/>
      </c>
      <c r="F108" s="158" t="str">
        <f t="shared" si="10"/>
        <v/>
      </c>
      <c r="G108" s="157" t="str">
        <f t="shared" si="11"/>
        <v/>
      </c>
      <c r="H108" s="157" t="str">
        <f t="shared" si="12"/>
        <v/>
      </c>
      <c r="J108" s="26"/>
      <c r="K108" s="18" t="str">
        <f t="shared" si="13"/>
        <v/>
      </c>
    </row>
    <row r="109" spans="1:11">
      <c r="A109" s="10">
        <v>82</v>
      </c>
      <c r="C109" s="30" t="str">
        <f t="shared" si="7"/>
        <v/>
      </c>
      <c r="D109" s="156" t="str">
        <f t="shared" si="8"/>
        <v/>
      </c>
      <c r="E109" s="157" t="str">
        <f t="shared" si="9"/>
        <v/>
      </c>
      <c r="F109" s="158" t="str">
        <f t="shared" si="10"/>
        <v/>
      </c>
      <c r="G109" s="157" t="str">
        <f t="shared" si="11"/>
        <v/>
      </c>
      <c r="H109" s="157" t="str">
        <f t="shared" si="12"/>
        <v/>
      </c>
      <c r="J109" s="26"/>
      <c r="K109" s="18" t="str">
        <f t="shared" si="13"/>
        <v/>
      </c>
    </row>
    <row r="110" spans="1:11">
      <c r="A110" s="10">
        <v>83</v>
      </c>
      <c r="C110" s="30" t="str">
        <f t="shared" si="7"/>
        <v/>
      </c>
      <c r="D110" s="156" t="str">
        <f t="shared" si="8"/>
        <v/>
      </c>
      <c r="E110" s="157" t="str">
        <f t="shared" si="9"/>
        <v/>
      </c>
      <c r="F110" s="158" t="str">
        <f t="shared" si="10"/>
        <v/>
      </c>
      <c r="G110" s="157" t="str">
        <f t="shared" si="11"/>
        <v/>
      </c>
      <c r="H110" s="157" t="str">
        <f t="shared" si="12"/>
        <v/>
      </c>
      <c r="J110" s="26"/>
      <c r="K110" s="18" t="str">
        <f t="shared" si="13"/>
        <v/>
      </c>
    </row>
    <row r="111" spans="1:11">
      <c r="A111" s="10">
        <v>84</v>
      </c>
      <c r="C111" s="30" t="str">
        <f t="shared" si="7"/>
        <v/>
      </c>
      <c r="D111" s="156" t="str">
        <f t="shared" si="8"/>
        <v/>
      </c>
      <c r="E111" s="157" t="str">
        <f t="shared" si="9"/>
        <v/>
      </c>
      <c r="F111" s="158" t="str">
        <f t="shared" si="10"/>
        <v/>
      </c>
      <c r="G111" s="157" t="str">
        <f t="shared" si="11"/>
        <v/>
      </c>
      <c r="H111" s="157" t="str">
        <f t="shared" si="12"/>
        <v/>
      </c>
      <c r="J111" s="26"/>
      <c r="K111" s="18" t="str">
        <f t="shared" si="13"/>
        <v/>
      </c>
    </row>
    <row r="112" spans="1:11">
      <c r="A112" s="10">
        <v>85</v>
      </c>
      <c r="C112" s="30" t="str">
        <f t="shared" si="7"/>
        <v/>
      </c>
      <c r="D112" s="156" t="str">
        <f t="shared" si="8"/>
        <v/>
      </c>
      <c r="E112" s="157" t="str">
        <f t="shared" si="9"/>
        <v/>
      </c>
      <c r="F112" s="158" t="str">
        <f t="shared" si="10"/>
        <v/>
      </c>
      <c r="G112" s="157" t="str">
        <f t="shared" si="11"/>
        <v/>
      </c>
      <c r="H112" s="157" t="str">
        <f t="shared" si="12"/>
        <v/>
      </c>
      <c r="J112" s="26"/>
      <c r="K112" s="18" t="str">
        <f t="shared" si="13"/>
        <v/>
      </c>
    </row>
    <row r="113" spans="1:11">
      <c r="A113" s="10">
        <v>86</v>
      </c>
      <c r="C113" s="30" t="str">
        <f t="shared" si="7"/>
        <v/>
      </c>
      <c r="D113" s="156" t="str">
        <f t="shared" si="8"/>
        <v/>
      </c>
      <c r="E113" s="157" t="str">
        <f t="shared" si="9"/>
        <v/>
      </c>
      <c r="F113" s="158" t="str">
        <f t="shared" si="10"/>
        <v/>
      </c>
      <c r="G113" s="157" t="str">
        <f t="shared" si="11"/>
        <v/>
      </c>
      <c r="H113" s="157" t="str">
        <f t="shared" si="12"/>
        <v/>
      </c>
      <c r="J113" s="26"/>
      <c r="K113" s="18" t="str">
        <f t="shared" si="13"/>
        <v/>
      </c>
    </row>
    <row r="114" spans="1:11">
      <c r="A114" s="10">
        <v>87</v>
      </c>
      <c r="C114" s="30" t="str">
        <f t="shared" si="7"/>
        <v/>
      </c>
      <c r="D114" s="156" t="str">
        <f t="shared" si="8"/>
        <v/>
      </c>
      <c r="E114" s="157" t="str">
        <f t="shared" si="9"/>
        <v/>
      </c>
      <c r="F114" s="158" t="str">
        <f t="shared" si="10"/>
        <v/>
      </c>
      <c r="G114" s="157" t="str">
        <f t="shared" si="11"/>
        <v/>
      </c>
      <c r="H114" s="157" t="str">
        <f t="shared" si="12"/>
        <v/>
      </c>
      <c r="J114" s="26"/>
      <c r="K114" s="18" t="str">
        <f t="shared" si="13"/>
        <v/>
      </c>
    </row>
    <row r="115" spans="1:11">
      <c r="A115" s="10">
        <v>88</v>
      </c>
      <c r="C115" s="30" t="str">
        <f t="shared" si="7"/>
        <v/>
      </c>
      <c r="D115" s="156" t="str">
        <f t="shared" si="8"/>
        <v/>
      </c>
      <c r="E115" s="157" t="str">
        <f t="shared" si="9"/>
        <v/>
      </c>
      <c r="F115" s="158" t="str">
        <f t="shared" si="10"/>
        <v/>
      </c>
      <c r="G115" s="157" t="str">
        <f t="shared" si="11"/>
        <v/>
      </c>
      <c r="H115" s="157" t="str">
        <f t="shared" si="12"/>
        <v/>
      </c>
      <c r="J115" s="26"/>
      <c r="K115" s="18" t="str">
        <f t="shared" si="13"/>
        <v/>
      </c>
    </row>
    <row r="116" spans="1:11">
      <c r="A116" s="10">
        <v>89</v>
      </c>
      <c r="C116" s="30" t="str">
        <f t="shared" si="7"/>
        <v/>
      </c>
      <c r="D116" s="156" t="str">
        <f t="shared" si="8"/>
        <v/>
      </c>
      <c r="E116" s="157" t="str">
        <f t="shared" si="9"/>
        <v/>
      </c>
      <c r="F116" s="158" t="str">
        <f t="shared" si="10"/>
        <v/>
      </c>
      <c r="G116" s="157" t="str">
        <f t="shared" si="11"/>
        <v/>
      </c>
      <c r="H116" s="157" t="str">
        <f t="shared" si="12"/>
        <v/>
      </c>
      <c r="J116" s="26"/>
      <c r="K116" s="18" t="str">
        <f t="shared" si="13"/>
        <v/>
      </c>
    </row>
    <row r="117" spans="1:11">
      <c r="A117" s="10">
        <v>90</v>
      </c>
      <c r="C117" s="30" t="str">
        <f t="shared" si="7"/>
        <v/>
      </c>
      <c r="D117" s="156" t="str">
        <f t="shared" si="8"/>
        <v/>
      </c>
      <c r="E117" s="157" t="str">
        <f t="shared" si="9"/>
        <v/>
      </c>
      <c r="F117" s="158" t="str">
        <f t="shared" si="10"/>
        <v/>
      </c>
      <c r="G117" s="157" t="str">
        <f t="shared" si="11"/>
        <v/>
      </c>
      <c r="H117" s="157" t="str">
        <f t="shared" si="12"/>
        <v/>
      </c>
      <c r="J117" s="26"/>
      <c r="K117" s="18" t="str">
        <f t="shared" si="13"/>
        <v/>
      </c>
    </row>
    <row r="118" spans="1:11">
      <c r="A118" s="10">
        <v>91</v>
      </c>
      <c r="C118" s="30" t="str">
        <f t="shared" si="7"/>
        <v/>
      </c>
      <c r="D118" s="156" t="str">
        <f t="shared" si="8"/>
        <v/>
      </c>
      <c r="E118" s="157" t="str">
        <f t="shared" si="9"/>
        <v/>
      </c>
      <c r="F118" s="158" t="str">
        <f t="shared" si="10"/>
        <v/>
      </c>
      <c r="G118" s="157" t="str">
        <f t="shared" si="11"/>
        <v/>
      </c>
      <c r="H118" s="157" t="str">
        <f t="shared" si="12"/>
        <v/>
      </c>
      <c r="J118" s="26"/>
      <c r="K118" s="18" t="str">
        <f t="shared" si="13"/>
        <v/>
      </c>
    </row>
    <row r="119" spans="1:11">
      <c r="A119" s="10">
        <v>92</v>
      </c>
      <c r="C119" s="30" t="str">
        <f t="shared" si="7"/>
        <v/>
      </c>
      <c r="D119" s="156" t="str">
        <f t="shared" si="8"/>
        <v/>
      </c>
      <c r="E119" s="157" t="str">
        <f t="shared" si="9"/>
        <v/>
      </c>
      <c r="F119" s="158" t="str">
        <f t="shared" si="10"/>
        <v/>
      </c>
      <c r="G119" s="157" t="str">
        <f t="shared" si="11"/>
        <v/>
      </c>
      <c r="H119" s="157" t="str">
        <f t="shared" si="12"/>
        <v/>
      </c>
      <c r="J119" s="26"/>
      <c r="K119" s="18" t="str">
        <f t="shared" si="13"/>
        <v/>
      </c>
    </row>
    <row r="120" spans="1:11">
      <c r="A120" s="10">
        <v>93</v>
      </c>
      <c r="C120" s="30" t="str">
        <f t="shared" si="7"/>
        <v/>
      </c>
      <c r="D120" s="156" t="str">
        <f t="shared" si="8"/>
        <v/>
      </c>
      <c r="E120" s="157" t="str">
        <f t="shared" si="9"/>
        <v/>
      </c>
      <c r="F120" s="158" t="str">
        <f t="shared" si="10"/>
        <v/>
      </c>
      <c r="G120" s="157" t="str">
        <f t="shared" si="11"/>
        <v/>
      </c>
      <c r="H120" s="157" t="str">
        <f t="shared" si="12"/>
        <v/>
      </c>
      <c r="J120" s="26"/>
      <c r="K120" s="18" t="str">
        <f t="shared" si="13"/>
        <v/>
      </c>
    </row>
    <row r="121" spans="1:11">
      <c r="A121" s="10">
        <v>94</v>
      </c>
      <c r="C121" s="30" t="str">
        <f t="shared" si="7"/>
        <v/>
      </c>
      <c r="D121" s="156" t="str">
        <f t="shared" si="8"/>
        <v/>
      </c>
      <c r="E121" s="157" t="str">
        <f t="shared" si="9"/>
        <v/>
      </c>
      <c r="F121" s="158" t="str">
        <f t="shared" si="10"/>
        <v/>
      </c>
      <c r="G121" s="157" t="str">
        <f t="shared" si="11"/>
        <v/>
      </c>
      <c r="H121" s="157" t="str">
        <f t="shared" si="12"/>
        <v/>
      </c>
      <c r="J121" s="26"/>
      <c r="K121" s="18" t="str">
        <f t="shared" si="13"/>
        <v/>
      </c>
    </row>
    <row r="122" spans="1:11">
      <c r="A122" s="10">
        <v>95</v>
      </c>
      <c r="C122" s="30" t="str">
        <f t="shared" si="7"/>
        <v/>
      </c>
      <c r="D122" s="156" t="str">
        <f t="shared" si="8"/>
        <v/>
      </c>
      <c r="E122" s="157" t="str">
        <f t="shared" si="9"/>
        <v/>
      </c>
      <c r="F122" s="158" t="str">
        <f t="shared" si="10"/>
        <v/>
      </c>
      <c r="G122" s="157" t="str">
        <f t="shared" si="11"/>
        <v/>
      </c>
      <c r="H122" s="157" t="str">
        <f t="shared" si="12"/>
        <v/>
      </c>
      <c r="J122" s="26"/>
      <c r="K122" s="18" t="str">
        <f t="shared" si="13"/>
        <v/>
      </c>
    </row>
    <row r="123" spans="1:11">
      <c r="A123" s="10">
        <v>96</v>
      </c>
      <c r="C123" s="30" t="str">
        <f t="shared" si="7"/>
        <v/>
      </c>
      <c r="D123" s="156" t="str">
        <f t="shared" si="8"/>
        <v/>
      </c>
      <c r="E123" s="157" t="str">
        <f t="shared" si="9"/>
        <v/>
      </c>
      <c r="F123" s="158" t="str">
        <f t="shared" si="10"/>
        <v/>
      </c>
      <c r="G123" s="157" t="str">
        <f t="shared" si="11"/>
        <v/>
      </c>
      <c r="H123" s="157" t="str">
        <f t="shared" si="12"/>
        <v/>
      </c>
      <c r="J123" s="26"/>
      <c r="K123" s="18" t="str">
        <f t="shared" si="13"/>
        <v/>
      </c>
    </row>
    <row r="124" spans="1:11">
      <c r="A124" s="10">
        <v>97</v>
      </c>
      <c r="C124" s="30" t="str">
        <f t="shared" si="7"/>
        <v/>
      </c>
      <c r="D124" s="156" t="str">
        <f t="shared" si="8"/>
        <v/>
      </c>
      <c r="E124" s="157" t="str">
        <f t="shared" si="9"/>
        <v/>
      </c>
      <c r="F124" s="158" t="str">
        <f t="shared" si="10"/>
        <v/>
      </c>
      <c r="G124" s="157" t="str">
        <f t="shared" si="11"/>
        <v/>
      </c>
      <c r="H124" s="157" t="str">
        <f t="shared" si="12"/>
        <v/>
      </c>
      <c r="J124" s="26"/>
      <c r="K124" s="18" t="str">
        <f t="shared" si="13"/>
        <v/>
      </c>
    </row>
    <row r="125" spans="1:11">
      <c r="A125" s="10">
        <v>98</v>
      </c>
      <c r="C125" s="30" t="str">
        <f t="shared" si="7"/>
        <v/>
      </c>
      <c r="D125" s="156" t="str">
        <f t="shared" si="8"/>
        <v/>
      </c>
      <c r="E125" s="157" t="str">
        <f t="shared" si="9"/>
        <v/>
      </c>
      <c r="F125" s="158" t="str">
        <f t="shared" si="10"/>
        <v/>
      </c>
      <c r="G125" s="157" t="str">
        <f t="shared" si="11"/>
        <v/>
      </c>
      <c r="H125" s="157" t="str">
        <f t="shared" si="12"/>
        <v/>
      </c>
      <c r="J125" s="26"/>
      <c r="K125" s="18" t="str">
        <f t="shared" si="13"/>
        <v/>
      </c>
    </row>
    <row r="126" spans="1:11">
      <c r="A126" s="10">
        <v>99</v>
      </c>
      <c r="C126" s="30" t="str">
        <f t="shared" si="7"/>
        <v/>
      </c>
      <c r="D126" s="156" t="str">
        <f t="shared" si="8"/>
        <v/>
      </c>
      <c r="E126" s="157" t="str">
        <f t="shared" si="9"/>
        <v/>
      </c>
      <c r="F126" s="158" t="str">
        <f t="shared" si="10"/>
        <v/>
      </c>
      <c r="G126" s="157" t="str">
        <f t="shared" si="11"/>
        <v/>
      </c>
      <c r="H126" s="157" t="str">
        <f t="shared" si="12"/>
        <v/>
      </c>
      <c r="J126" s="26"/>
      <c r="K126" s="18" t="str">
        <f t="shared" si="13"/>
        <v/>
      </c>
    </row>
    <row r="127" spans="1:11">
      <c r="A127" s="10">
        <v>100</v>
      </c>
      <c r="C127" s="30" t="str">
        <f t="shared" si="7"/>
        <v/>
      </c>
      <c r="D127" s="156" t="str">
        <f t="shared" si="8"/>
        <v/>
      </c>
      <c r="E127" s="157" t="str">
        <f t="shared" si="9"/>
        <v/>
      </c>
      <c r="F127" s="158" t="str">
        <f t="shared" si="10"/>
        <v/>
      </c>
      <c r="G127" s="157" t="str">
        <f t="shared" si="11"/>
        <v/>
      </c>
      <c r="H127" s="157" t="str">
        <f t="shared" si="12"/>
        <v/>
      </c>
      <c r="J127" s="26"/>
      <c r="K127" s="18" t="str">
        <f t="shared" si="13"/>
        <v/>
      </c>
    </row>
    <row r="128" spans="1:11">
      <c r="A128" s="10">
        <v>101</v>
      </c>
      <c r="C128" s="30" t="str">
        <f t="shared" si="7"/>
        <v/>
      </c>
      <c r="D128" s="156" t="str">
        <f t="shared" si="8"/>
        <v/>
      </c>
      <c r="E128" s="157" t="str">
        <f t="shared" si="9"/>
        <v/>
      </c>
      <c r="F128" s="158" t="str">
        <f t="shared" si="10"/>
        <v/>
      </c>
      <c r="G128" s="157" t="str">
        <f t="shared" si="11"/>
        <v/>
      </c>
      <c r="H128" s="157" t="str">
        <f t="shared" si="12"/>
        <v/>
      </c>
      <c r="J128" s="26"/>
      <c r="K128" s="18" t="str">
        <f t="shared" si="13"/>
        <v/>
      </c>
    </row>
    <row r="129" spans="1:11">
      <c r="A129" s="10">
        <v>102</v>
      </c>
      <c r="C129" s="30" t="str">
        <f t="shared" si="7"/>
        <v/>
      </c>
      <c r="D129" s="156" t="str">
        <f t="shared" si="8"/>
        <v/>
      </c>
      <c r="E129" s="157" t="str">
        <f t="shared" si="9"/>
        <v/>
      </c>
      <c r="F129" s="158" t="str">
        <f t="shared" si="10"/>
        <v/>
      </c>
      <c r="G129" s="157" t="str">
        <f t="shared" si="11"/>
        <v/>
      </c>
      <c r="H129" s="157" t="str">
        <f t="shared" si="12"/>
        <v/>
      </c>
      <c r="J129" s="26"/>
      <c r="K129" s="18" t="str">
        <f t="shared" si="13"/>
        <v/>
      </c>
    </row>
    <row r="130" spans="1:11">
      <c r="A130" s="10">
        <v>103</v>
      </c>
      <c r="C130" s="30" t="str">
        <f t="shared" si="7"/>
        <v/>
      </c>
      <c r="D130" s="156" t="str">
        <f t="shared" si="8"/>
        <v/>
      </c>
      <c r="E130" s="157" t="str">
        <f t="shared" si="9"/>
        <v/>
      </c>
      <c r="F130" s="158" t="str">
        <f t="shared" si="10"/>
        <v/>
      </c>
      <c r="G130" s="157" t="str">
        <f t="shared" si="11"/>
        <v/>
      </c>
      <c r="H130" s="157" t="str">
        <f t="shared" si="12"/>
        <v/>
      </c>
      <c r="J130" s="26"/>
      <c r="K130" s="18" t="str">
        <f t="shared" si="13"/>
        <v/>
      </c>
    </row>
    <row r="131" spans="1:11">
      <c r="A131" s="10">
        <v>104</v>
      </c>
      <c r="C131" s="30" t="str">
        <f t="shared" si="7"/>
        <v/>
      </c>
      <c r="D131" s="156" t="str">
        <f t="shared" si="8"/>
        <v/>
      </c>
      <c r="E131" s="157" t="str">
        <f t="shared" si="9"/>
        <v/>
      </c>
      <c r="F131" s="158" t="str">
        <f t="shared" si="10"/>
        <v/>
      </c>
      <c r="G131" s="157" t="str">
        <f t="shared" si="11"/>
        <v/>
      </c>
      <c r="H131" s="157" t="str">
        <f t="shared" si="12"/>
        <v/>
      </c>
      <c r="J131" s="26"/>
      <c r="K131" s="18" t="str">
        <f t="shared" si="13"/>
        <v/>
      </c>
    </row>
    <row r="132" spans="1:11">
      <c r="A132" s="10">
        <v>105</v>
      </c>
      <c r="C132" s="30" t="str">
        <f t="shared" si="7"/>
        <v/>
      </c>
      <c r="D132" s="156" t="str">
        <f t="shared" si="8"/>
        <v/>
      </c>
      <c r="E132" s="157" t="str">
        <f t="shared" si="9"/>
        <v/>
      </c>
      <c r="F132" s="158" t="str">
        <f t="shared" si="10"/>
        <v/>
      </c>
      <c r="G132" s="157" t="str">
        <f t="shared" si="11"/>
        <v/>
      </c>
      <c r="H132" s="157" t="str">
        <f t="shared" si="12"/>
        <v/>
      </c>
      <c r="J132" s="26"/>
      <c r="K132" s="18" t="str">
        <f t="shared" si="13"/>
        <v/>
      </c>
    </row>
    <row r="133" spans="1:11">
      <c r="A133" s="10">
        <v>106</v>
      </c>
      <c r="C133" s="30" t="str">
        <f t="shared" si="7"/>
        <v/>
      </c>
      <c r="D133" s="156" t="str">
        <f t="shared" si="8"/>
        <v/>
      </c>
      <c r="E133" s="157" t="str">
        <f t="shared" si="9"/>
        <v/>
      </c>
      <c r="F133" s="158" t="str">
        <f t="shared" si="10"/>
        <v/>
      </c>
      <c r="G133" s="157" t="str">
        <f t="shared" si="11"/>
        <v/>
      </c>
      <c r="H133" s="157" t="str">
        <f t="shared" si="12"/>
        <v/>
      </c>
      <c r="J133" s="26"/>
      <c r="K133" s="18" t="str">
        <f t="shared" si="13"/>
        <v/>
      </c>
    </row>
    <row r="134" spans="1:11">
      <c r="A134" s="10">
        <v>107</v>
      </c>
      <c r="C134" s="30" t="str">
        <f t="shared" si="7"/>
        <v/>
      </c>
      <c r="D134" s="156" t="str">
        <f t="shared" si="8"/>
        <v/>
      </c>
      <c r="E134" s="157" t="str">
        <f t="shared" si="9"/>
        <v/>
      </c>
      <c r="F134" s="158" t="str">
        <f t="shared" si="10"/>
        <v/>
      </c>
      <c r="G134" s="157" t="str">
        <f t="shared" si="11"/>
        <v/>
      </c>
      <c r="H134" s="157" t="str">
        <f t="shared" si="12"/>
        <v/>
      </c>
      <c r="J134" s="26"/>
      <c r="K134" s="18" t="str">
        <f t="shared" si="13"/>
        <v/>
      </c>
    </row>
    <row r="135" spans="1:11">
      <c r="A135" s="10">
        <v>108</v>
      </c>
      <c r="C135" s="30" t="str">
        <f t="shared" si="7"/>
        <v/>
      </c>
      <c r="D135" s="156" t="str">
        <f t="shared" si="8"/>
        <v/>
      </c>
      <c r="E135" s="157" t="str">
        <f t="shared" si="9"/>
        <v/>
      </c>
      <c r="F135" s="158" t="str">
        <f t="shared" si="10"/>
        <v/>
      </c>
      <c r="G135" s="157" t="str">
        <f t="shared" si="11"/>
        <v/>
      </c>
      <c r="H135" s="157" t="str">
        <f t="shared" si="12"/>
        <v/>
      </c>
      <c r="J135" s="26"/>
      <c r="K135" s="18" t="str">
        <f t="shared" si="13"/>
        <v/>
      </c>
    </row>
    <row r="136" spans="1:11">
      <c r="A136" s="10">
        <v>109</v>
      </c>
      <c r="C136" s="30" t="str">
        <f t="shared" si="7"/>
        <v/>
      </c>
      <c r="D136" s="156" t="str">
        <f t="shared" si="8"/>
        <v/>
      </c>
      <c r="E136" s="157" t="str">
        <f t="shared" si="9"/>
        <v/>
      </c>
      <c r="F136" s="158" t="str">
        <f t="shared" si="10"/>
        <v/>
      </c>
      <c r="G136" s="157" t="str">
        <f t="shared" si="11"/>
        <v/>
      </c>
      <c r="H136" s="157" t="str">
        <f t="shared" si="12"/>
        <v/>
      </c>
      <c r="J136" s="26"/>
      <c r="K136" s="18" t="str">
        <f t="shared" si="13"/>
        <v/>
      </c>
    </row>
    <row r="137" spans="1:11">
      <c r="A137" s="10">
        <v>110</v>
      </c>
      <c r="C137" s="30" t="str">
        <f t="shared" si="7"/>
        <v/>
      </c>
      <c r="D137" s="156" t="str">
        <f t="shared" si="8"/>
        <v/>
      </c>
      <c r="E137" s="157" t="str">
        <f t="shared" si="9"/>
        <v/>
      </c>
      <c r="F137" s="158" t="str">
        <f t="shared" si="10"/>
        <v/>
      </c>
      <c r="G137" s="157" t="str">
        <f t="shared" si="11"/>
        <v/>
      </c>
      <c r="H137" s="157" t="str">
        <f t="shared" si="12"/>
        <v/>
      </c>
      <c r="J137" s="26"/>
      <c r="K137" s="18" t="str">
        <f t="shared" si="13"/>
        <v/>
      </c>
    </row>
    <row r="138" spans="1:11">
      <c r="A138" s="10">
        <v>111</v>
      </c>
      <c r="C138" s="30" t="str">
        <f t="shared" si="7"/>
        <v/>
      </c>
      <c r="D138" s="156" t="str">
        <f t="shared" si="8"/>
        <v/>
      </c>
      <c r="E138" s="157" t="str">
        <f t="shared" si="9"/>
        <v/>
      </c>
      <c r="F138" s="158" t="str">
        <f t="shared" si="10"/>
        <v/>
      </c>
      <c r="G138" s="157" t="str">
        <f t="shared" si="11"/>
        <v/>
      </c>
      <c r="H138" s="157" t="str">
        <f t="shared" si="12"/>
        <v/>
      </c>
      <c r="J138" s="26"/>
      <c r="K138" s="18" t="str">
        <f t="shared" si="13"/>
        <v/>
      </c>
    </row>
    <row r="139" spans="1:11">
      <c r="A139" s="10">
        <v>112</v>
      </c>
      <c r="C139" s="30" t="str">
        <f t="shared" si="7"/>
        <v/>
      </c>
      <c r="D139" s="156" t="str">
        <f t="shared" si="8"/>
        <v/>
      </c>
      <c r="E139" s="157" t="str">
        <f t="shared" si="9"/>
        <v/>
      </c>
      <c r="F139" s="158" t="str">
        <f t="shared" si="10"/>
        <v/>
      </c>
      <c r="G139" s="157" t="str">
        <f t="shared" si="11"/>
        <v/>
      </c>
      <c r="H139" s="157" t="str">
        <f t="shared" si="12"/>
        <v/>
      </c>
      <c r="J139" s="26"/>
      <c r="K139" s="18" t="str">
        <f t="shared" si="13"/>
        <v/>
      </c>
    </row>
    <row r="140" spans="1:11">
      <c r="A140" s="10">
        <v>113</v>
      </c>
      <c r="C140" s="30" t="str">
        <f t="shared" si="7"/>
        <v/>
      </c>
      <c r="D140" s="156" t="str">
        <f t="shared" si="8"/>
        <v/>
      </c>
      <c r="E140" s="157" t="str">
        <f t="shared" si="9"/>
        <v/>
      </c>
      <c r="F140" s="158" t="str">
        <f t="shared" si="10"/>
        <v/>
      </c>
      <c r="G140" s="157" t="str">
        <f t="shared" si="11"/>
        <v/>
      </c>
      <c r="H140" s="157" t="str">
        <f t="shared" si="12"/>
        <v/>
      </c>
      <c r="J140" s="26"/>
      <c r="K140" s="18" t="str">
        <f t="shared" si="13"/>
        <v/>
      </c>
    </row>
    <row r="141" spans="1:11">
      <c r="A141" s="10">
        <v>114</v>
      </c>
      <c r="C141" s="30" t="str">
        <f t="shared" si="7"/>
        <v/>
      </c>
      <c r="D141" s="31" t="str">
        <f t="shared" si="8"/>
        <v/>
      </c>
      <c r="E141" s="32" t="str">
        <f t="shared" si="9"/>
        <v/>
      </c>
      <c r="F141" s="33" t="str">
        <f t="shared" si="10"/>
        <v/>
      </c>
      <c r="G141" s="32" t="str">
        <f t="shared" si="11"/>
        <v/>
      </c>
      <c r="H141" s="32" t="str">
        <f t="shared" si="12"/>
        <v/>
      </c>
      <c r="J141" s="26"/>
      <c r="K141" s="18" t="str">
        <f t="shared" si="13"/>
        <v/>
      </c>
    </row>
    <row r="142" spans="1:11">
      <c r="A142" s="10">
        <v>115</v>
      </c>
      <c r="C142" s="30" t="str">
        <f t="shared" si="7"/>
        <v/>
      </c>
      <c r="D142" s="31" t="str">
        <f t="shared" si="8"/>
        <v/>
      </c>
      <c r="E142" s="32" t="str">
        <f t="shared" si="9"/>
        <v/>
      </c>
      <c r="F142" s="33" t="str">
        <f t="shared" si="10"/>
        <v/>
      </c>
      <c r="G142" s="32" t="str">
        <f t="shared" si="11"/>
        <v/>
      </c>
      <c r="H142" s="32" t="str">
        <f t="shared" si="12"/>
        <v/>
      </c>
      <c r="J142" s="26"/>
      <c r="K142" s="18" t="str">
        <f t="shared" si="13"/>
        <v/>
      </c>
    </row>
    <row r="143" spans="1:11">
      <c r="A143" s="10">
        <v>116</v>
      </c>
      <c r="C143" s="30" t="str">
        <f t="shared" si="7"/>
        <v/>
      </c>
      <c r="D143" s="31" t="str">
        <f t="shared" si="8"/>
        <v/>
      </c>
      <c r="E143" s="32" t="str">
        <f t="shared" si="9"/>
        <v/>
      </c>
      <c r="F143" s="33" t="str">
        <f t="shared" si="10"/>
        <v/>
      </c>
      <c r="G143" s="32" t="str">
        <f t="shared" si="11"/>
        <v/>
      </c>
      <c r="H143" s="32" t="str">
        <f t="shared" si="12"/>
        <v/>
      </c>
      <c r="J143" s="26"/>
      <c r="K143" s="18" t="str">
        <f t="shared" si="13"/>
        <v/>
      </c>
    </row>
    <row r="144" spans="1:11">
      <c r="A144" s="10">
        <v>117</v>
      </c>
      <c r="C144" s="30" t="str">
        <f t="shared" si="7"/>
        <v/>
      </c>
      <c r="D144" s="31" t="str">
        <f t="shared" si="8"/>
        <v/>
      </c>
      <c r="E144" s="32" t="str">
        <f t="shared" si="9"/>
        <v/>
      </c>
      <c r="F144" s="33" t="str">
        <f t="shared" si="10"/>
        <v/>
      </c>
      <c r="G144" s="32" t="str">
        <f t="shared" si="11"/>
        <v/>
      </c>
      <c r="H144" s="32" t="str">
        <f t="shared" si="12"/>
        <v/>
      </c>
      <c r="J144" s="26"/>
      <c r="K144" s="18" t="str">
        <f t="shared" si="13"/>
        <v/>
      </c>
    </row>
    <row r="145" spans="1:11">
      <c r="A145" s="10">
        <v>118</v>
      </c>
      <c r="C145" s="30" t="str">
        <f t="shared" si="7"/>
        <v/>
      </c>
      <c r="D145" s="31" t="str">
        <f t="shared" si="8"/>
        <v/>
      </c>
      <c r="E145" s="32" t="str">
        <f t="shared" si="9"/>
        <v/>
      </c>
      <c r="F145" s="33" t="str">
        <f t="shared" si="10"/>
        <v/>
      </c>
      <c r="G145" s="32" t="str">
        <f t="shared" si="11"/>
        <v/>
      </c>
      <c r="H145" s="32" t="str">
        <f t="shared" si="12"/>
        <v/>
      </c>
      <c r="J145" s="26"/>
      <c r="K145" s="18" t="str">
        <f t="shared" si="13"/>
        <v/>
      </c>
    </row>
    <row r="146" spans="1:11">
      <c r="A146" s="10">
        <v>119</v>
      </c>
      <c r="C146" s="30" t="str">
        <f t="shared" si="7"/>
        <v/>
      </c>
      <c r="D146" s="31" t="str">
        <f t="shared" si="8"/>
        <v/>
      </c>
      <c r="E146" s="32" t="str">
        <f t="shared" si="9"/>
        <v/>
      </c>
      <c r="F146" s="33" t="str">
        <f t="shared" si="10"/>
        <v/>
      </c>
      <c r="G146" s="32" t="str">
        <f t="shared" si="11"/>
        <v/>
      </c>
      <c r="H146" s="32" t="str">
        <f t="shared" si="12"/>
        <v/>
      </c>
      <c r="J146" s="26"/>
      <c r="K146" s="18" t="str">
        <f t="shared" si="13"/>
        <v/>
      </c>
    </row>
    <row r="147" spans="1:11">
      <c r="A147" s="10">
        <v>120</v>
      </c>
      <c r="C147" s="30" t="str">
        <f t="shared" si="7"/>
        <v/>
      </c>
      <c r="D147" s="31" t="str">
        <f t="shared" si="8"/>
        <v/>
      </c>
      <c r="E147" s="32" t="str">
        <f t="shared" si="9"/>
        <v/>
      </c>
      <c r="F147" s="33" t="str">
        <f t="shared" si="10"/>
        <v/>
      </c>
      <c r="G147" s="32" t="str">
        <f t="shared" si="11"/>
        <v/>
      </c>
      <c r="H147" s="32" t="str">
        <f t="shared" si="12"/>
        <v/>
      </c>
      <c r="J147" s="26"/>
      <c r="K147" s="18" t="str">
        <f t="shared" si="13"/>
        <v/>
      </c>
    </row>
    <row r="148" spans="1:11">
      <c r="A148" s="10">
        <v>121</v>
      </c>
      <c r="C148" s="30" t="str">
        <f t="shared" si="7"/>
        <v/>
      </c>
      <c r="D148" s="31" t="str">
        <f t="shared" si="8"/>
        <v/>
      </c>
      <c r="E148" s="32" t="str">
        <f t="shared" si="9"/>
        <v/>
      </c>
      <c r="F148" s="33" t="str">
        <f t="shared" si="10"/>
        <v/>
      </c>
      <c r="G148" s="32" t="str">
        <f t="shared" si="11"/>
        <v/>
      </c>
      <c r="H148" s="32" t="str">
        <f t="shared" si="12"/>
        <v/>
      </c>
      <c r="J148" s="26"/>
      <c r="K148" s="18" t="str">
        <f t="shared" si="13"/>
        <v/>
      </c>
    </row>
    <row r="149" spans="1:11">
      <c r="A149" s="10">
        <v>122</v>
      </c>
      <c r="C149" s="30" t="str">
        <f t="shared" si="7"/>
        <v/>
      </c>
      <c r="D149" s="31" t="str">
        <f t="shared" si="8"/>
        <v/>
      </c>
      <c r="E149" s="32" t="str">
        <f t="shared" si="9"/>
        <v/>
      </c>
      <c r="F149" s="33" t="str">
        <f t="shared" si="10"/>
        <v/>
      </c>
      <c r="G149" s="32" t="str">
        <f t="shared" si="11"/>
        <v/>
      </c>
      <c r="H149" s="32" t="str">
        <f t="shared" si="12"/>
        <v/>
      </c>
      <c r="J149" s="26"/>
      <c r="K149" s="18" t="str">
        <f t="shared" si="13"/>
        <v/>
      </c>
    </row>
    <row r="150" spans="1:11">
      <c r="A150" s="10">
        <v>123</v>
      </c>
      <c r="C150" s="30" t="str">
        <f t="shared" si="7"/>
        <v/>
      </c>
      <c r="D150" s="31" t="str">
        <f t="shared" si="8"/>
        <v/>
      </c>
      <c r="E150" s="32" t="str">
        <f t="shared" si="9"/>
        <v/>
      </c>
      <c r="F150" s="33" t="str">
        <f t="shared" si="10"/>
        <v/>
      </c>
      <c r="G150" s="32" t="str">
        <f t="shared" si="11"/>
        <v/>
      </c>
      <c r="H150" s="32" t="str">
        <f t="shared" si="12"/>
        <v/>
      </c>
      <c r="J150" s="26"/>
      <c r="K150" s="18" t="str">
        <f t="shared" si="13"/>
        <v/>
      </c>
    </row>
    <row r="151" spans="1:11">
      <c r="A151" s="10">
        <v>124</v>
      </c>
      <c r="C151" s="30" t="str">
        <f t="shared" si="7"/>
        <v/>
      </c>
      <c r="D151" s="31" t="str">
        <f t="shared" si="8"/>
        <v/>
      </c>
      <c r="E151" s="32" t="str">
        <f t="shared" si="9"/>
        <v/>
      </c>
      <c r="F151" s="33" t="str">
        <f t="shared" si="10"/>
        <v/>
      </c>
      <c r="G151" s="32" t="str">
        <f t="shared" si="11"/>
        <v/>
      </c>
      <c r="H151" s="32" t="str">
        <f t="shared" si="12"/>
        <v/>
      </c>
      <c r="J151" s="26"/>
      <c r="K151" s="18" t="str">
        <f t="shared" si="13"/>
        <v/>
      </c>
    </row>
    <row r="152" spans="1:11">
      <c r="A152" s="10">
        <v>125</v>
      </c>
      <c r="C152" s="30" t="str">
        <f t="shared" si="7"/>
        <v/>
      </c>
      <c r="D152" s="31" t="str">
        <f t="shared" si="8"/>
        <v/>
      </c>
      <c r="E152" s="32" t="str">
        <f t="shared" si="9"/>
        <v/>
      </c>
      <c r="F152" s="33" t="str">
        <f t="shared" si="10"/>
        <v/>
      </c>
      <c r="G152" s="32" t="str">
        <f t="shared" si="11"/>
        <v/>
      </c>
      <c r="H152" s="32" t="str">
        <f t="shared" si="12"/>
        <v/>
      </c>
      <c r="J152" s="26"/>
      <c r="K152" s="18" t="str">
        <f t="shared" si="13"/>
        <v/>
      </c>
    </row>
    <row r="153" spans="1:11">
      <c r="A153" s="10">
        <v>126</v>
      </c>
      <c r="C153" s="30" t="str">
        <f t="shared" si="7"/>
        <v/>
      </c>
      <c r="D153" s="31" t="str">
        <f t="shared" si="8"/>
        <v/>
      </c>
      <c r="E153" s="32" t="str">
        <f t="shared" si="9"/>
        <v/>
      </c>
      <c r="F153" s="33" t="str">
        <f t="shared" si="10"/>
        <v/>
      </c>
      <c r="G153" s="32" t="str">
        <f t="shared" si="11"/>
        <v/>
      </c>
      <c r="H153" s="32" t="str">
        <f t="shared" si="12"/>
        <v/>
      </c>
      <c r="J153" s="26"/>
      <c r="K153" s="18" t="str">
        <f t="shared" si="13"/>
        <v/>
      </c>
    </row>
    <row r="154" spans="1:11">
      <c r="A154" s="10">
        <v>127</v>
      </c>
      <c r="C154" s="30" t="str">
        <f t="shared" si="7"/>
        <v/>
      </c>
      <c r="D154" s="31" t="str">
        <f t="shared" si="8"/>
        <v/>
      </c>
      <c r="E154" s="32" t="str">
        <f t="shared" si="9"/>
        <v/>
      </c>
      <c r="F154" s="33" t="str">
        <f t="shared" si="10"/>
        <v/>
      </c>
      <c r="G154" s="32" t="str">
        <f t="shared" si="11"/>
        <v/>
      </c>
      <c r="H154" s="32" t="str">
        <f t="shared" si="12"/>
        <v/>
      </c>
      <c r="J154" s="26"/>
      <c r="K154" s="18" t="str">
        <f t="shared" si="13"/>
        <v/>
      </c>
    </row>
    <row r="155" spans="1:11">
      <c r="A155" s="10">
        <v>128</v>
      </c>
      <c r="C155" s="30" t="str">
        <f t="shared" ref="C155:C218" si="14">IF(E$12*E$18&lt;A155,"",A155)</f>
        <v/>
      </c>
      <c r="D155" s="31" t="str">
        <f t="shared" si="8"/>
        <v/>
      </c>
      <c r="E155" s="32" t="str">
        <f t="shared" si="9"/>
        <v/>
      </c>
      <c r="F155" s="33" t="str">
        <f t="shared" si="10"/>
        <v/>
      </c>
      <c r="G155" s="32" t="str">
        <f t="shared" si="11"/>
        <v/>
      </c>
      <c r="H155" s="32" t="str">
        <f t="shared" si="12"/>
        <v/>
      </c>
      <c r="J155" s="26"/>
      <c r="K155" s="18" t="str">
        <f t="shared" si="13"/>
        <v/>
      </c>
    </row>
    <row r="156" spans="1:11">
      <c r="A156" s="10">
        <v>129</v>
      </c>
      <c r="C156" s="30" t="str">
        <f t="shared" si="14"/>
        <v/>
      </c>
      <c r="D156" s="31" t="str">
        <f t="shared" ref="D156:D219" si="15">IF(C156&lt;&gt;"",IF(E$19=1,(H$27*E$10/E$18)/(1-(1+(E$10/E$18))^(-E$12*E$18)),IF(OR(E$19=2,E$19=3),E156+F156,"")),"")</f>
        <v/>
      </c>
      <c r="E156" s="32" t="str">
        <f t="shared" ref="E156:E219" si="16">IF(C156&lt;&gt;"",H155*E$10/E$18,"")</f>
        <v/>
      </c>
      <c r="F156" s="33" t="str">
        <f t="shared" ref="F156:F219" si="17">IF(C156&lt;&gt;"",IF(E$19=1,D156-E156,IF(E$19=2,H$27/(E$12*E$18),IF(E$19=3,IF(E$12*E$18=C156,H$27,0),""))),"")</f>
        <v/>
      </c>
      <c r="G156" s="32" t="str">
        <f t="shared" ref="G156:G219" si="18">IF(C156&lt;&gt;"",G155+F156,"")</f>
        <v/>
      </c>
      <c r="H156" s="32" t="str">
        <f t="shared" ref="H156:H219" si="19">IF(C156&lt;&gt;"",H155-F156,"")</f>
        <v/>
      </c>
      <c r="J156" s="26"/>
      <c r="K156" s="18" t="str">
        <f t="shared" ref="K156:K219" si="20">+D156</f>
        <v/>
      </c>
    </row>
    <row r="157" spans="1:11">
      <c r="A157" s="10">
        <v>130</v>
      </c>
      <c r="C157" s="30" t="str">
        <f t="shared" si="14"/>
        <v/>
      </c>
      <c r="D157" s="31" t="str">
        <f t="shared" si="15"/>
        <v/>
      </c>
      <c r="E157" s="32" t="str">
        <f t="shared" si="16"/>
        <v/>
      </c>
      <c r="F157" s="33" t="str">
        <f t="shared" si="17"/>
        <v/>
      </c>
      <c r="G157" s="32" t="str">
        <f t="shared" si="18"/>
        <v/>
      </c>
      <c r="H157" s="32" t="str">
        <f t="shared" si="19"/>
        <v/>
      </c>
      <c r="J157" s="26"/>
      <c r="K157" s="18" t="str">
        <f t="shared" si="20"/>
        <v/>
      </c>
    </row>
    <row r="158" spans="1:11">
      <c r="A158" s="10">
        <v>131</v>
      </c>
      <c r="C158" s="30" t="str">
        <f t="shared" si="14"/>
        <v/>
      </c>
      <c r="D158" s="31" t="str">
        <f t="shared" si="15"/>
        <v/>
      </c>
      <c r="E158" s="32" t="str">
        <f t="shared" si="16"/>
        <v/>
      </c>
      <c r="F158" s="33" t="str">
        <f t="shared" si="17"/>
        <v/>
      </c>
      <c r="G158" s="32" t="str">
        <f t="shared" si="18"/>
        <v/>
      </c>
      <c r="H158" s="32" t="str">
        <f t="shared" si="19"/>
        <v/>
      </c>
      <c r="J158" s="26"/>
      <c r="K158" s="18" t="str">
        <f t="shared" si="20"/>
        <v/>
      </c>
    </row>
    <row r="159" spans="1:11">
      <c r="A159" s="10">
        <v>132</v>
      </c>
      <c r="C159" s="30" t="str">
        <f t="shared" si="14"/>
        <v/>
      </c>
      <c r="D159" s="31" t="str">
        <f t="shared" si="15"/>
        <v/>
      </c>
      <c r="E159" s="32" t="str">
        <f t="shared" si="16"/>
        <v/>
      </c>
      <c r="F159" s="33" t="str">
        <f t="shared" si="17"/>
        <v/>
      </c>
      <c r="G159" s="32" t="str">
        <f t="shared" si="18"/>
        <v/>
      </c>
      <c r="H159" s="32" t="str">
        <f t="shared" si="19"/>
        <v/>
      </c>
      <c r="J159" s="26"/>
      <c r="K159" s="18" t="str">
        <f t="shared" si="20"/>
        <v/>
      </c>
    </row>
    <row r="160" spans="1:11">
      <c r="A160" s="10">
        <v>133</v>
      </c>
      <c r="C160" s="30" t="str">
        <f t="shared" si="14"/>
        <v/>
      </c>
      <c r="D160" s="31" t="str">
        <f t="shared" si="15"/>
        <v/>
      </c>
      <c r="E160" s="32" t="str">
        <f t="shared" si="16"/>
        <v/>
      </c>
      <c r="F160" s="33" t="str">
        <f t="shared" si="17"/>
        <v/>
      </c>
      <c r="G160" s="32" t="str">
        <f t="shared" si="18"/>
        <v/>
      </c>
      <c r="H160" s="32" t="str">
        <f t="shared" si="19"/>
        <v/>
      </c>
      <c r="J160" s="26"/>
      <c r="K160" s="18" t="str">
        <f t="shared" si="20"/>
        <v/>
      </c>
    </row>
    <row r="161" spans="1:11">
      <c r="A161" s="10">
        <v>134</v>
      </c>
      <c r="C161" s="30" t="str">
        <f t="shared" si="14"/>
        <v/>
      </c>
      <c r="D161" s="31" t="str">
        <f t="shared" si="15"/>
        <v/>
      </c>
      <c r="E161" s="32" t="str">
        <f t="shared" si="16"/>
        <v/>
      </c>
      <c r="F161" s="33" t="str">
        <f t="shared" si="17"/>
        <v/>
      </c>
      <c r="G161" s="32" t="str">
        <f t="shared" si="18"/>
        <v/>
      </c>
      <c r="H161" s="32" t="str">
        <f t="shared" si="19"/>
        <v/>
      </c>
      <c r="J161" s="26"/>
      <c r="K161" s="18" t="str">
        <f t="shared" si="20"/>
        <v/>
      </c>
    </row>
    <row r="162" spans="1:11">
      <c r="A162" s="10">
        <v>135</v>
      </c>
      <c r="C162" s="30" t="str">
        <f t="shared" si="14"/>
        <v/>
      </c>
      <c r="D162" s="31" t="str">
        <f t="shared" si="15"/>
        <v/>
      </c>
      <c r="E162" s="32" t="str">
        <f t="shared" si="16"/>
        <v/>
      </c>
      <c r="F162" s="33" t="str">
        <f t="shared" si="17"/>
        <v/>
      </c>
      <c r="G162" s="32" t="str">
        <f t="shared" si="18"/>
        <v/>
      </c>
      <c r="H162" s="32" t="str">
        <f t="shared" si="19"/>
        <v/>
      </c>
      <c r="J162" s="26"/>
      <c r="K162" s="18" t="str">
        <f t="shared" si="20"/>
        <v/>
      </c>
    </row>
    <row r="163" spans="1:11">
      <c r="A163" s="10">
        <v>136</v>
      </c>
      <c r="C163" s="30" t="str">
        <f t="shared" si="14"/>
        <v/>
      </c>
      <c r="D163" s="31" t="str">
        <f t="shared" si="15"/>
        <v/>
      </c>
      <c r="E163" s="32" t="str">
        <f t="shared" si="16"/>
        <v/>
      </c>
      <c r="F163" s="33" t="str">
        <f t="shared" si="17"/>
        <v/>
      </c>
      <c r="G163" s="32" t="str">
        <f t="shared" si="18"/>
        <v/>
      </c>
      <c r="H163" s="32" t="str">
        <f t="shared" si="19"/>
        <v/>
      </c>
      <c r="J163" s="26"/>
      <c r="K163" s="18" t="str">
        <f t="shared" si="20"/>
        <v/>
      </c>
    </row>
    <row r="164" spans="1:11">
      <c r="A164" s="10">
        <v>137</v>
      </c>
      <c r="C164" s="30" t="str">
        <f t="shared" si="14"/>
        <v/>
      </c>
      <c r="D164" s="31" t="str">
        <f t="shared" si="15"/>
        <v/>
      </c>
      <c r="E164" s="32" t="str">
        <f t="shared" si="16"/>
        <v/>
      </c>
      <c r="F164" s="33" t="str">
        <f t="shared" si="17"/>
        <v/>
      </c>
      <c r="G164" s="32" t="str">
        <f t="shared" si="18"/>
        <v/>
      </c>
      <c r="H164" s="32" t="str">
        <f t="shared" si="19"/>
        <v/>
      </c>
      <c r="J164" s="26"/>
      <c r="K164" s="18" t="str">
        <f t="shared" si="20"/>
        <v/>
      </c>
    </row>
    <row r="165" spans="1:11">
      <c r="A165" s="10">
        <v>138</v>
      </c>
      <c r="C165" s="30" t="str">
        <f t="shared" si="14"/>
        <v/>
      </c>
      <c r="D165" s="31" t="str">
        <f t="shared" si="15"/>
        <v/>
      </c>
      <c r="E165" s="32" t="str">
        <f t="shared" si="16"/>
        <v/>
      </c>
      <c r="F165" s="33" t="str">
        <f t="shared" si="17"/>
        <v/>
      </c>
      <c r="G165" s="32" t="str">
        <f t="shared" si="18"/>
        <v/>
      </c>
      <c r="H165" s="32" t="str">
        <f t="shared" si="19"/>
        <v/>
      </c>
      <c r="J165" s="26"/>
      <c r="K165" s="18" t="str">
        <f t="shared" si="20"/>
        <v/>
      </c>
    </row>
    <row r="166" spans="1:11">
      <c r="A166" s="10">
        <v>139</v>
      </c>
      <c r="C166" s="30" t="str">
        <f t="shared" si="14"/>
        <v/>
      </c>
      <c r="D166" s="31" t="str">
        <f t="shared" si="15"/>
        <v/>
      </c>
      <c r="E166" s="32" t="str">
        <f t="shared" si="16"/>
        <v/>
      </c>
      <c r="F166" s="33" t="str">
        <f t="shared" si="17"/>
        <v/>
      </c>
      <c r="G166" s="32" t="str">
        <f t="shared" si="18"/>
        <v/>
      </c>
      <c r="H166" s="32" t="str">
        <f t="shared" si="19"/>
        <v/>
      </c>
      <c r="J166" s="26"/>
      <c r="K166" s="18" t="str">
        <f t="shared" si="20"/>
        <v/>
      </c>
    </row>
    <row r="167" spans="1:11">
      <c r="A167" s="10">
        <v>140</v>
      </c>
      <c r="C167" s="30" t="str">
        <f t="shared" si="14"/>
        <v/>
      </c>
      <c r="D167" s="31" t="str">
        <f t="shared" si="15"/>
        <v/>
      </c>
      <c r="E167" s="32" t="str">
        <f t="shared" si="16"/>
        <v/>
      </c>
      <c r="F167" s="33" t="str">
        <f t="shared" si="17"/>
        <v/>
      </c>
      <c r="G167" s="32" t="str">
        <f t="shared" si="18"/>
        <v/>
      </c>
      <c r="H167" s="32" t="str">
        <f t="shared" si="19"/>
        <v/>
      </c>
      <c r="J167" s="26"/>
      <c r="K167" s="18" t="str">
        <f t="shared" si="20"/>
        <v/>
      </c>
    </row>
    <row r="168" spans="1:11">
      <c r="A168" s="10">
        <v>141</v>
      </c>
      <c r="C168" s="30" t="str">
        <f t="shared" si="14"/>
        <v/>
      </c>
      <c r="D168" s="31" t="str">
        <f t="shared" si="15"/>
        <v/>
      </c>
      <c r="E168" s="32" t="str">
        <f t="shared" si="16"/>
        <v/>
      </c>
      <c r="F168" s="33" t="str">
        <f t="shared" si="17"/>
        <v/>
      </c>
      <c r="G168" s="32" t="str">
        <f t="shared" si="18"/>
        <v/>
      </c>
      <c r="H168" s="32" t="str">
        <f t="shared" si="19"/>
        <v/>
      </c>
      <c r="J168" s="26"/>
      <c r="K168" s="18" t="str">
        <f t="shared" si="20"/>
        <v/>
      </c>
    </row>
    <row r="169" spans="1:11">
      <c r="A169" s="10">
        <v>142</v>
      </c>
      <c r="C169" s="30" t="str">
        <f t="shared" si="14"/>
        <v/>
      </c>
      <c r="D169" s="31" t="str">
        <f t="shared" si="15"/>
        <v/>
      </c>
      <c r="E169" s="32" t="str">
        <f t="shared" si="16"/>
        <v/>
      </c>
      <c r="F169" s="33" t="str">
        <f t="shared" si="17"/>
        <v/>
      </c>
      <c r="G169" s="32" t="str">
        <f t="shared" si="18"/>
        <v/>
      </c>
      <c r="H169" s="32" t="str">
        <f t="shared" si="19"/>
        <v/>
      </c>
      <c r="J169" s="26"/>
      <c r="K169" s="18" t="str">
        <f t="shared" si="20"/>
        <v/>
      </c>
    </row>
    <row r="170" spans="1:11">
      <c r="A170" s="10">
        <v>143</v>
      </c>
      <c r="C170" s="30" t="str">
        <f t="shared" si="14"/>
        <v/>
      </c>
      <c r="D170" s="31" t="str">
        <f t="shared" si="15"/>
        <v/>
      </c>
      <c r="E170" s="32" t="str">
        <f t="shared" si="16"/>
        <v/>
      </c>
      <c r="F170" s="33" t="str">
        <f t="shared" si="17"/>
        <v/>
      </c>
      <c r="G170" s="32" t="str">
        <f t="shared" si="18"/>
        <v/>
      </c>
      <c r="H170" s="32" t="str">
        <f t="shared" si="19"/>
        <v/>
      </c>
      <c r="J170" s="26"/>
      <c r="K170" s="18" t="str">
        <f t="shared" si="20"/>
        <v/>
      </c>
    </row>
    <row r="171" spans="1:11">
      <c r="A171" s="10">
        <v>144</v>
      </c>
      <c r="C171" s="30" t="str">
        <f t="shared" si="14"/>
        <v/>
      </c>
      <c r="D171" s="31" t="str">
        <f t="shared" si="15"/>
        <v/>
      </c>
      <c r="E171" s="32" t="str">
        <f t="shared" si="16"/>
        <v/>
      </c>
      <c r="F171" s="33" t="str">
        <f t="shared" si="17"/>
        <v/>
      </c>
      <c r="G171" s="32" t="str">
        <f t="shared" si="18"/>
        <v/>
      </c>
      <c r="H171" s="32" t="str">
        <f t="shared" si="19"/>
        <v/>
      </c>
      <c r="J171" s="26"/>
      <c r="K171" s="18" t="str">
        <f t="shared" si="20"/>
        <v/>
      </c>
    </row>
    <row r="172" spans="1:11">
      <c r="A172" s="10">
        <v>145</v>
      </c>
      <c r="C172" s="30" t="str">
        <f t="shared" si="14"/>
        <v/>
      </c>
      <c r="D172" s="31" t="str">
        <f t="shared" si="15"/>
        <v/>
      </c>
      <c r="E172" s="32" t="str">
        <f t="shared" si="16"/>
        <v/>
      </c>
      <c r="F172" s="33" t="str">
        <f t="shared" si="17"/>
        <v/>
      </c>
      <c r="G172" s="32" t="str">
        <f t="shared" si="18"/>
        <v/>
      </c>
      <c r="H172" s="32" t="str">
        <f t="shared" si="19"/>
        <v/>
      </c>
      <c r="J172" s="26"/>
      <c r="K172" s="18" t="str">
        <f t="shared" si="20"/>
        <v/>
      </c>
    </row>
    <row r="173" spans="1:11">
      <c r="A173" s="10">
        <v>146</v>
      </c>
      <c r="C173" s="30" t="str">
        <f t="shared" si="14"/>
        <v/>
      </c>
      <c r="D173" s="31" t="str">
        <f t="shared" si="15"/>
        <v/>
      </c>
      <c r="E173" s="32" t="str">
        <f t="shared" si="16"/>
        <v/>
      </c>
      <c r="F173" s="33" t="str">
        <f t="shared" si="17"/>
        <v/>
      </c>
      <c r="G173" s="32" t="str">
        <f t="shared" si="18"/>
        <v/>
      </c>
      <c r="H173" s="32" t="str">
        <f t="shared" si="19"/>
        <v/>
      </c>
      <c r="J173" s="26"/>
      <c r="K173" s="18" t="str">
        <f t="shared" si="20"/>
        <v/>
      </c>
    </row>
    <row r="174" spans="1:11">
      <c r="A174" s="10">
        <v>147</v>
      </c>
      <c r="C174" s="30" t="str">
        <f t="shared" si="14"/>
        <v/>
      </c>
      <c r="D174" s="31" t="str">
        <f t="shared" si="15"/>
        <v/>
      </c>
      <c r="E174" s="32" t="str">
        <f t="shared" si="16"/>
        <v/>
      </c>
      <c r="F174" s="33" t="str">
        <f t="shared" si="17"/>
        <v/>
      </c>
      <c r="G174" s="32" t="str">
        <f t="shared" si="18"/>
        <v/>
      </c>
      <c r="H174" s="32" t="str">
        <f t="shared" si="19"/>
        <v/>
      </c>
      <c r="J174" s="26"/>
      <c r="K174" s="18" t="str">
        <f t="shared" si="20"/>
        <v/>
      </c>
    </row>
    <row r="175" spans="1:11">
      <c r="A175" s="10">
        <v>148</v>
      </c>
      <c r="C175" s="30" t="str">
        <f t="shared" si="14"/>
        <v/>
      </c>
      <c r="D175" s="31" t="str">
        <f t="shared" si="15"/>
        <v/>
      </c>
      <c r="E175" s="32" t="str">
        <f t="shared" si="16"/>
        <v/>
      </c>
      <c r="F175" s="33" t="str">
        <f t="shared" si="17"/>
        <v/>
      </c>
      <c r="G175" s="32" t="str">
        <f t="shared" si="18"/>
        <v/>
      </c>
      <c r="H175" s="32" t="str">
        <f t="shared" si="19"/>
        <v/>
      </c>
      <c r="J175" s="26"/>
      <c r="K175" s="18" t="str">
        <f t="shared" si="20"/>
        <v/>
      </c>
    </row>
    <row r="176" spans="1:11">
      <c r="A176" s="10">
        <v>149</v>
      </c>
      <c r="C176" s="30" t="str">
        <f t="shared" si="14"/>
        <v/>
      </c>
      <c r="D176" s="31" t="str">
        <f t="shared" si="15"/>
        <v/>
      </c>
      <c r="E176" s="32" t="str">
        <f t="shared" si="16"/>
        <v/>
      </c>
      <c r="F176" s="33" t="str">
        <f t="shared" si="17"/>
        <v/>
      </c>
      <c r="G176" s="32" t="str">
        <f t="shared" si="18"/>
        <v/>
      </c>
      <c r="H176" s="32" t="str">
        <f t="shared" si="19"/>
        <v/>
      </c>
      <c r="J176" s="26"/>
      <c r="K176" s="18" t="str">
        <f t="shared" si="20"/>
        <v/>
      </c>
    </row>
    <row r="177" spans="1:11">
      <c r="A177" s="10">
        <v>150</v>
      </c>
      <c r="C177" s="30" t="str">
        <f t="shared" si="14"/>
        <v/>
      </c>
      <c r="D177" s="31" t="str">
        <f t="shared" si="15"/>
        <v/>
      </c>
      <c r="E177" s="32" t="str">
        <f t="shared" si="16"/>
        <v/>
      </c>
      <c r="F177" s="33" t="str">
        <f t="shared" si="17"/>
        <v/>
      </c>
      <c r="G177" s="32" t="str">
        <f t="shared" si="18"/>
        <v/>
      </c>
      <c r="H177" s="32" t="str">
        <f t="shared" si="19"/>
        <v/>
      </c>
      <c r="J177" s="26"/>
      <c r="K177" s="18" t="str">
        <f t="shared" si="20"/>
        <v/>
      </c>
    </row>
    <row r="178" spans="1:11">
      <c r="A178" s="10">
        <v>151</v>
      </c>
      <c r="C178" s="30" t="str">
        <f t="shared" si="14"/>
        <v/>
      </c>
      <c r="D178" s="31" t="str">
        <f t="shared" si="15"/>
        <v/>
      </c>
      <c r="E178" s="32" t="str">
        <f t="shared" si="16"/>
        <v/>
      </c>
      <c r="F178" s="33" t="str">
        <f t="shared" si="17"/>
        <v/>
      </c>
      <c r="G178" s="32" t="str">
        <f t="shared" si="18"/>
        <v/>
      </c>
      <c r="H178" s="32" t="str">
        <f t="shared" si="19"/>
        <v/>
      </c>
      <c r="J178" s="26"/>
      <c r="K178" s="18" t="str">
        <f t="shared" si="20"/>
        <v/>
      </c>
    </row>
    <row r="179" spans="1:11">
      <c r="A179" s="10">
        <v>152</v>
      </c>
      <c r="C179" s="30" t="str">
        <f t="shared" si="14"/>
        <v/>
      </c>
      <c r="D179" s="31" t="str">
        <f t="shared" si="15"/>
        <v/>
      </c>
      <c r="E179" s="32" t="str">
        <f t="shared" si="16"/>
        <v/>
      </c>
      <c r="F179" s="33" t="str">
        <f t="shared" si="17"/>
        <v/>
      </c>
      <c r="G179" s="32" t="str">
        <f t="shared" si="18"/>
        <v/>
      </c>
      <c r="H179" s="32" t="str">
        <f t="shared" si="19"/>
        <v/>
      </c>
      <c r="J179" s="26"/>
      <c r="K179" s="18" t="str">
        <f t="shared" si="20"/>
        <v/>
      </c>
    </row>
    <row r="180" spans="1:11">
      <c r="A180" s="10">
        <v>153</v>
      </c>
      <c r="C180" s="30" t="str">
        <f t="shared" si="14"/>
        <v/>
      </c>
      <c r="D180" s="31" t="str">
        <f t="shared" si="15"/>
        <v/>
      </c>
      <c r="E180" s="32" t="str">
        <f t="shared" si="16"/>
        <v/>
      </c>
      <c r="F180" s="33" t="str">
        <f t="shared" si="17"/>
        <v/>
      </c>
      <c r="G180" s="32" t="str">
        <f t="shared" si="18"/>
        <v/>
      </c>
      <c r="H180" s="32" t="str">
        <f t="shared" si="19"/>
        <v/>
      </c>
      <c r="J180" s="26"/>
      <c r="K180" s="18" t="str">
        <f t="shared" si="20"/>
        <v/>
      </c>
    </row>
    <row r="181" spans="1:11">
      <c r="A181" s="10">
        <v>154</v>
      </c>
      <c r="C181" s="30" t="str">
        <f t="shared" si="14"/>
        <v/>
      </c>
      <c r="D181" s="31" t="str">
        <f t="shared" si="15"/>
        <v/>
      </c>
      <c r="E181" s="32" t="str">
        <f t="shared" si="16"/>
        <v/>
      </c>
      <c r="F181" s="33" t="str">
        <f t="shared" si="17"/>
        <v/>
      </c>
      <c r="G181" s="32" t="str">
        <f t="shared" si="18"/>
        <v/>
      </c>
      <c r="H181" s="32" t="str">
        <f t="shared" si="19"/>
        <v/>
      </c>
      <c r="J181" s="26"/>
      <c r="K181" s="18" t="str">
        <f t="shared" si="20"/>
        <v/>
      </c>
    </row>
    <row r="182" spans="1:11">
      <c r="A182" s="10">
        <v>155</v>
      </c>
      <c r="C182" s="30" t="str">
        <f t="shared" si="14"/>
        <v/>
      </c>
      <c r="D182" s="31" t="str">
        <f t="shared" si="15"/>
        <v/>
      </c>
      <c r="E182" s="32" t="str">
        <f t="shared" si="16"/>
        <v/>
      </c>
      <c r="F182" s="33" t="str">
        <f t="shared" si="17"/>
        <v/>
      </c>
      <c r="G182" s="32" t="str">
        <f t="shared" si="18"/>
        <v/>
      </c>
      <c r="H182" s="32" t="str">
        <f t="shared" si="19"/>
        <v/>
      </c>
      <c r="J182" s="26"/>
      <c r="K182" s="18" t="str">
        <f t="shared" si="20"/>
        <v/>
      </c>
    </row>
    <row r="183" spans="1:11">
      <c r="A183" s="10">
        <v>156</v>
      </c>
      <c r="C183" s="30" t="str">
        <f t="shared" si="14"/>
        <v/>
      </c>
      <c r="D183" s="31" t="str">
        <f t="shared" si="15"/>
        <v/>
      </c>
      <c r="E183" s="32" t="str">
        <f t="shared" si="16"/>
        <v/>
      </c>
      <c r="F183" s="33" t="str">
        <f t="shared" si="17"/>
        <v/>
      </c>
      <c r="G183" s="32" t="str">
        <f t="shared" si="18"/>
        <v/>
      </c>
      <c r="H183" s="32" t="str">
        <f t="shared" si="19"/>
        <v/>
      </c>
      <c r="J183" s="26"/>
      <c r="K183" s="18" t="str">
        <f t="shared" si="20"/>
        <v/>
      </c>
    </row>
    <row r="184" spans="1:11">
      <c r="A184" s="10">
        <v>157</v>
      </c>
      <c r="C184" s="30" t="str">
        <f t="shared" si="14"/>
        <v/>
      </c>
      <c r="D184" s="31" t="str">
        <f t="shared" si="15"/>
        <v/>
      </c>
      <c r="E184" s="32" t="str">
        <f t="shared" si="16"/>
        <v/>
      </c>
      <c r="F184" s="33" t="str">
        <f t="shared" si="17"/>
        <v/>
      </c>
      <c r="G184" s="32" t="str">
        <f t="shared" si="18"/>
        <v/>
      </c>
      <c r="H184" s="32" t="str">
        <f t="shared" si="19"/>
        <v/>
      </c>
      <c r="J184" s="26"/>
      <c r="K184" s="18" t="str">
        <f t="shared" si="20"/>
        <v/>
      </c>
    </row>
    <row r="185" spans="1:11">
      <c r="A185" s="10">
        <v>158</v>
      </c>
      <c r="C185" s="30" t="str">
        <f t="shared" si="14"/>
        <v/>
      </c>
      <c r="D185" s="31" t="str">
        <f t="shared" si="15"/>
        <v/>
      </c>
      <c r="E185" s="32" t="str">
        <f t="shared" si="16"/>
        <v/>
      </c>
      <c r="F185" s="33" t="str">
        <f t="shared" si="17"/>
        <v/>
      </c>
      <c r="G185" s="32" t="str">
        <f t="shared" si="18"/>
        <v/>
      </c>
      <c r="H185" s="32" t="str">
        <f t="shared" si="19"/>
        <v/>
      </c>
      <c r="J185" s="26"/>
      <c r="K185" s="18" t="str">
        <f t="shared" si="20"/>
        <v/>
      </c>
    </row>
    <row r="186" spans="1:11">
      <c r="A186" s="10">
        <v>159</v>
      </c>
      <c r="C186" s="30" t="str">
        <f t="shared" si="14"/>
        <v/>
      </c>
      <c r="D186" s="31" t="str">
        <f t="shared" si="15"/>
        <v/>
      </c>
      <c r="E186" s="32" t="str">
        <f t="shared" si="16"/>
        <v/>
      </c>
      <c r="F186" s="33" t="str">
        <f t="shared" si="17"/>
        <v/>
      </c>
      <c r="G186" s="32" t="str">
        <f t="shared" si="18"/>
        <v/>
      </c>
      <c r="H186" s="32" t="str">
        <f t="shared" si="19"/>
        <v/>
      </c>
      <c r="J186" s="26"/>
      <c r="K186" s="18" t="str">
        <f t="shared" si="20"/>
        <v/>
      </c>
    </row>
    <row r="187" spans="1:11">
      <c r="A187" s="10">
        <v>160</v>
      </c>
      <c r="C187" s="30" t="str">
        <f t="shared" si="14"/>
        <v/>
      </c>
      <c r="D187" s="31" t="str">
        <f t="shared" si="15"/>
        <v/>
      </c>
      <c r="E187" s="32" t="str">
        <f t="shared" si="16"/>
        <v/>
      </c>
      <c r="F187" s="33" t="str">
        <f t="shared" si="17"/>
        <v/>
      </c>
      <c r="G187" s="32" t="str">
        <f t="shared" si="18"/>
        <v/>
      </c>
      <c r="H187" s="32" t="str">
        <f t="shared" si="19"/>
        <v/>
      </c>
      <c r="J187" s="26"/>
      <c r="K187" s="18" t="str">
        <f t="shared" si="20"/>
        <v/>
      </c>
    </row>
    <row r="188" spans="1:11">
      <c r="A188" s="10">
        <v>161</v>
      </c>
      <c r="C188" s="30" t="str">
        <f t="shared" si="14"/>
        <v/>
      </c>
      <c r="D188" s="31" t="str">
        <f t="shared" si="15"/>
        <v/>
      </c>
      <c r="E188" s="32" t="str">
        <f t="shared" si="16"/>
        <v/>
      </c>
      <c r="F188" s="33" t="str">
        <f t="shared" si="17"/>
        <v/>
      </c>
      <c r="G188" s="32" t="str">
        <f t="shared" si="18"/>
        <v/>
      </c>
      <c r="H188" s="32" t="str">
        <f t="shared" si="19"/>
        <v/>
      </c>
      <c r="J188" s="26"/>
      <c r="K188" s="18" t="str">
        <f t="shared" si="20"/>
        <v/>
      </c>
    </row>
    <row r="189" spans="1:11">
      <c r="A189" s="10">
        <v>162</v>
      </c>
      <c r="C189" s="30" t="str">
        <f t="shared" si="14"/>
        <v/>
      </c>
      <c r="D189" s="31" t="str">
        <f t="shared" si="15"/>
        <v/>
      </c>
      <c r="E189" s="32" t="str">
        <f t="shared" si="16"/>
        <v/>
      </c>
      <c r="F189" s="33" t="str">
        <f t="shared" si="17"/>
        <v/>
      </c>
      <c r="G189" s="32" t="str">
        <f t="shared" si="18"/>
        <v/>
      </c>
      <c r="H189" s="32" t="str">
        <f t="shared" si="19"/>
        <v/>
      </c>
      <c r="J189" s="26"/>
      <c r="K189" s="18" t="str">
        <f t="shared" si="20"/>
        <v/>
      </c>
    </row>
    <row r="190" spans="1:11">
      <c r="A190" s="10">
        <v>163</v>
      </c>
      <c r="C190" s="30" t="str">
        <f t="shared" si="14"/>
        <v/>
      </c>
      <c r="D190" s="31" t="str">
        <f t="shared" si="15"/>
        <v/>
      </c>
      <c r="E190" s="32" t="str">
        <f t="shared" si="16"/>
        <v/>
      </c>
      <c r="F190" s="33" t="str">
        <f t="shared" si="17"/>
        <v/>
      </c>
      <c r="G190" s="32" t="str">
        <f t="shared" si="18"/>
        <v/>
      </c>
      <c r="H190" s="32" t="str">
        <f t="shared" si="19"/>
        <v/>
      </c>
      <c r="J190" s="26"/>
      <c r="K190" s="18" t="str">
        <f t="shared" si="20"/>
        <v/>
      </c>
    </row>
    <row r="191" spans="1:11">
      <c r="A191" s="10">
        <v>164</v>
      </c>
      <c r="C191" s="30" t="str">
        <f t="shared" si="14"/>
        <v/>
      </c>
      <c r="D191" s="31" t="str">
        <f t="shared" si="15"/>
        <v/>
      </c>
      <c r="E191" s="32" t="str">
        <f t="shared" si="16"/>
        <v/>
      </c>
      <c r="F191" s="33" t="str">
        <f t="shared" si="17"/>
        <v/>
      </c>
      <c r="G191" s="32" t="str">
        <f t="shared" si="18"/>
        <v/>
      </c>
      <c r="H191" s="32" t="str">
        <f t="shared" si="19"/>
        <v/>
      </c>
      <c r="J191" s="26"/>
      <c r="K191" s="18" t="str">
        <f t="shared" si="20"/>
        <v/>
      </c>
    </row>
    <row r="192" spans="1:11">
      <c r="A192" s="10">
        <v>165</v>
      </c>
      <c r="C192" s="30" t="str">
        <f t="shared" si="14"/>
        <v/>
      </c>
      <c r="D192" s="31" t="str">
        <f t="shared" si="15"/>
        <v/>
      </c>
      <c r="E192" s="32" t="str">
        <f t="shared" si="16"/>
        <v/>
      </c>
      <c r="F192" s="33" t="str">
        <f t="shared" si="17"/>
        <v/>
      </c>
      <c r="G192" s="32" t="str">
        <f t="shared" si="18"/>
        <v/>
      </c>
      <c r="H192" s="32" t="str">
        <f t="shared" si="19"/>
        <v/>
      </c>
      <c r="J192" s="26"/>
      <c r="K192" s="18" t="str">
        <f t="shared" si="20"/>
        <v/>
      </c>
    </row>
    <row r="193" spans="1:11">
      <c r="A193" s="10">
        <v>166</v>
      </c>
      <c r="C193" s="30" t="str">
        <f t="shared" si="14"/>
        <v/>
      </c>
      <c r="D193" s="31" t="str">
        <f t="shared" si="15"/>
        <v/>
      </c>
      <c r="E193" s="32" t="str">
        <f t="shared" si="16"/>
        <v/>
      </c>
      <c r="F193" s="33" t="str">
        <f t="shared" si="17"/>
        <v/>
      </c>
      <c r="G193" s="32" t="str">
        <f t="shared" si="18"/>
        <v/>
      </c>
      <c r="H193" s="32" t="str">
        <f t="shared" si="19"/>
        <v/>
      </c>
      <c r="J193" s="26"/>
      <c r="K193" s="18" t="str">
        <f t="shared" si="20"/>
        <v/>
      </c>
    </row>
    <row r="194" spans="1:11">
      <c r="A194" s="10">
        <v>167</v>
      </c>
      <c r="C194" s="30" t="str">
        <f t="shared" si="14"/>
        <v/>
      </c>
      <c r="D194" s="31" t="str">
        <f t="shared" si="15"/>
        <v/>
      </c>
      <c r="E194" s="32" t="str">
        <f t="shared" si="16"/>
        <v/>
      </c>
      <c r="F194" s="33" t="str">
        <f t="shared" si="17"/>
        <v/>
      </c>
      <c r="G194" s="32" t="str">
        <f t="shared" si="18"/>
        <v/>
      </c>
      <c r="H194" s="32" t="str">
        <f t="shared" si="19"/>
        <v/>
      </c>
      <c r="J194" s="26"/>
      <c r="K194" s="18" t="str">
        <f t="shared" si="20"/>
        <v/>
      </c>
    </row>
    <row r="195" spans="1:11">
      <c r="A195" s="10">
        <v>168</v>
      </c>
      <c r="C195" s="30" t="str">
        <f t="shared" si="14"/>
        <v/>
      </c>
      <c r="D195" s="31" t="str">
        <f t="shared" si="15"/>
        <v/>
      </c>
      <c r="E195" s="32" t="str">
        <f t="shared" si="16"/>
        <v/>
      </c>
      <c r="F195" s="33" t="str">
        <f t="shared" si="17"/>
        <v/>
      </c>
      <c r="G195" s="32" t="str">
        <f t="shared" si="18"/>
        <v/>
      </c>
      <c r="H195" s="32" t="str">
        <f t="shared" si="19"/>
        <v/>
      </c>
      <c r="J195" s="26"/>
      <c r="K195" s="18" t="str">
        <f t="shared" si="20"/>
        <v/>
      </c>
    </row>
    <row r="196" spans="1:11">
      <c r="A196" s="10">
        <v>169</v>
      </c>
      <c r="C196" s="30" t="str">
        <f t="shared" si="14"/>
        <v/>
      </c>
      <c r="D196" s="31" t="str">
        <f t="shared" si="15"/>
        <v/>
      </c>
      <c r="E196" s="32" t="str">
        <f t="shared" si="16"/>
        <v/>
      </c>
      <c r="F196" s="33" t="str">
        <f t="shared" si="17"/>
        <v/>
      </c>
      <c r="G196" s="32" t="str">
        <f t="shared" si="18"/>
        <v/>
      </c>
      <c r="H196" s="32" t="str">
        <f t="shared" si="19"/>
        <v/>
      </c>
      <c r="J196" s="26"/>
      <c r="K196" s="18" t="str">
        <f t="shared" si="20"/>
        <v/>
      </c>
    </row>
    <row r="197" spans="1:11">
      <c r="A197" s="10">
        <v>170</v>
      </c>
      <c r="C197" s="30" t="str">
        <f t="shared" si="14"/>
        <v/>
      </c>
      <c r="D197" s="31" t="str">
        <f t="shared" si="15"/>
        <v/>
      </c>
      <c r="E197" s="32" t="str">
        <f t="shared" si="16"/>
        <v/>
      </c>
      <c r="F197" s="33" t="str">
        <f t="shared" si="17"/>
        <v/>
      </c>
      <c r="G197" s="32" t="str">
        <f t="shared" si="18"/>
        <v/>
      </c>
      <c r="H197" s="32" t="str">
        <f t="shared" si="19"/>
        <v/>
      </c>
      <c r="J197" s="26"/>
      <c r="K197" s="18" t="str">
        <f t="shared" si="20"/>
        <v/>
      </c>
    </row>
    <row r="198" spans="1:11">
      <c r="A198" s="10">
        <v>171</v>
      </c>
      <c r="C198" s="30" t="str">
        <f t="shared" si="14"/>
        <v/>
      </c>
      <c r="D198" s="31" t="str">
        <f t="shared" si="15"/>
        <v/>
      </c>
      <c r="E198" s="32" t="str">
        <f t="shared" si="16"/>
        <v/>
      </c>
      <c r="F198" s="33" t="str">
        <f t="shared" si="17"/>
        <v/>
      </c>
      <c r="G198" s="32" t="str">
        <f t="shared" si="18"/>
        <v/>
      </c>
      <c r="H198" s="32" t="str">
        <f t="shared" si="19"/>
        <v/>
      </c>
      <c r="J198" s="26"/>
      <c r="K198" s="18" t="str">
        <f t="shared" si="20"/>
        <v/>
      </c>
    </row>
    <row r="199" spans="1:11">
      <c r="A199" s="10">
        <v>172</v>
      </c>
      <c r="C199" s="30" t="str">
        <f t="shared" si="14"/>
        <v/>
      </c>
      <c r="D199" s="31" t="str">
        <f t="shared" si="15"/>
        <v/>
      </c>
      <c r="E199" s="32" t="str">
        <f t="shared" si="16"/>
        <v/>
      </c>
      <c r="F199" s="33" t="str">
        <f t="shared" si="17"/>
        <v/>
      </c>
      <c r="G199" s="32" t="str">
        <f t="shared" si="18"/>
        <v/>
      </c>
      <c r="H199" s="32" t="str">
        <f t="shared" si="19"/>
        <v/>
      </c>
      <c r="J199" s="26"/>
      <c r="K199" s="18" t="str">
        <f t="shared" si="20"/>
        <v/>
      </c>
    </row>
    <row r="200" spans="1:11">
      <c r="A200" s="10">
        <v>173</v>
      </c>
      <c r="C200" s="30" t="str">
        <f t="shared" si="14"/>
        <v/>
      </c>
      <c r="D200" s="31" t="str">
        <f t="shared" si="15"/>
        <v/>
      </c>
      <c r="E200" s="32" t="str">
        <f t="shared" si="16"/>
        <v/>
      </c>
      <c r="F200" s="33" t="str">
        <f t="shared" si="17"/>
        <v/>
      </c>
      <c r="G200" s="32" t="str">
        <f t="shared" si="18"/>
        <v/>
      </c>
      <c r="H200" s="32" t="str">
        <f t="shared" si="19"/>
        <v/>
      </c>
      <c r="J200" s="26"/>
      <c r="K200" s="18" t="str">
        <f t="shared" si="20"/>
        <v/>
      </c>
    </row>
    <row r="201" spans="1:11">
      <c r="A201" s="10">
        <v>174</v>
      </c>
      <c r="C201" s="30" t="str">
        <f t="shared" si="14"/>
        <v/>
      </c>
      <c r="D201" s="31" t="str">
        <f t="shared" si="15"/>
        <v/>
      </c>
      <c r="E201" s="32" t="str">
        <f t="shared" si="16"/>
        <v/>
      </c>
      <c r="F201" s="33" t="str">
        <f t="shared" si="17"/>
        <v/>
      </c>
      <c r="G201" s="32" t="str">
        <f t="shared" si="18"/>
        <v/>
      </c>
      <c r="H201" s="32" t="str">
        <f t="shared" si="19"/>
        <v/>
      </c>
      <c r="J201" s="26"/>
      <c r="K201" s="18" t="str">
        <f t="shared" si="20"/>
        <v/>
      </c>
    </row>
    <row r="202" spans="1:11">
      <c r="A202" s="10">
        <v>175</v>
      </c>
      <c r="C202" s="30" t="str">
        <f t="shared" si="14"/>
        <v/>
      </c>
      <c r="D202" s="31" t="str">
        <f t="shared" si="15"/>
        <v/>
      </c>
      <c r="E202" s="32" t="str">
        <f t="shared" si="16"/>
        <v/>
      </c>
      <c r="F202" s="33" t="str">
        <f t="shared" si="17"/>
        <v/>
      </c>
      <c r="G202" s="32" t="str">
        <f t="shared" si="18"/>
        <v/>
      </c>
      <c r="H202" s="32" t="str">
        <f t="shared" si="19"/>
        <v/>
      </c>
      <c r="J202" s="26"/>
      <c r="K202" s="18" t="str">
        <f t="shared" si="20"/>
        <v/>
      </c>
    </row>
    <row r="203" spans="1:11">
      <c r="A203" s="10">
        <v>176</v>
      </c>
      <c r="C203" s="30" t="str">
        <f t="shared" si="14"/>
        <v/>
      </c>
      <c r="D203" s="31" t="str">
        <f t="shared" si="15"/>
        <v/>
      </c>
      <c r="E203" s="32" t="str">
        <f t="shared" si="16"/>
        <v/>
      </c>
      <c r="F203" s="33" t="str">
        <f t="shared" si="17"/>
        <v/>
      </c>
      <c r="G203" s="32" t="str">
        <f t="shared" si="18"/>
        <v/>
      </c>
      <c r="H203" s="32" t="str">
        <f t="shared" si="19"/>
        <v/>
      </c>
      <c r="J203" s="26"/>
      <c r="K203" s="18" t="str">
        <f t="shared" si="20"/>
        <v/>
      </c>
    </row>
    <row r="204" spans="1:11">
      <c r="A204" s="10">
        <v>177</v>
      </c>
      <c r="C204" s="30" t="str">
        <f t="shared" si="14"/>
        <v/>
      </c>
      <c r="D204" s="31" t="str">
        <f t="shared" si="15"/>
        <v/>
      </c>
      <c r="E204" s="32" t="str">
        <f t="shared" si="16"/>
        <v/>
      </c>
      <c r="F204" s="33" t="str">
        <f t="shared" si="17"/>
        <v/>
      </c>
      <c r="G204" s="32" t="str">
        <f t="shared" si="18"/>
        <v/>
      </c>
      <c r="H204" s="32" t="str">
        <f t="shared" si="19"/>
        <v/>
      </c>
      <c r="J204" s="26"/>
      <c r="K204" s="18" t="str">
        <f t="shared" si="20"/>
        <v/>
      </c>
    </row>
    <row r="205" spans="1:11">
      <c r="A205" s="10">
        <v>178</v>
      </c>
      <c r="C205" s="30" t="str">
        <f t="shared" si="14"/>
        <v/>
      </c>
      <c r="D205" s="31" t="str">
        <f t="shared" si="15"/>
        <v/>
      </c>
      <c r="E205" s="32" t="str">
        <f t="shared" si="16"/>
        <v/>
      </c>
      <c r="F205" s="33" t="str">
        <f t="shared" si="17"/>
        <v/>
      </c>
      <c r="G205" s="32" t="str">
        <f t="shared" si="18"/>
        <v/>
      </c>
      <c r="H205" s="32" t="str">
        <f t="shared" si="19"/>
        <v/>
      </c>
      <c r="J205" s="26"/>
      <c r="K205" s="18" t="str">
        <f t="shared" si="20"/>
        <v/>
      </c>
    </row>
    <row r="206" spans="1:11">
      <c r="A206" s="10">
        <v>179</v>
      </c>
      <c r="C206" s="30" t="str">
        <f t="shared" si="14"/>
        <v/>
      </c>
      <c r="D206" s="31" t="str">
        <f t="shared" si="15"/>
        <v/>
      </c>
      <c r="E206" s="32" t="str">
        <f t="shared" si="16"/>
        <v/>
      </c>
      <c r="F206" s="33" t="str">
        <f t="shared" si="17"/>
        <v/>
      </c>
      <c r="G206" s="32" t="str">
        <f t="shared" si="18"/>
        <v/>
      </c>
      <c r="H206" s="32" t="str">
        <f t="shared" si="19"/>
        <v/>
      </c>
      <c r="J206" s="26"/>
      <c r="K206" s="18" t="str">
        <f t="shared" si="20"/>
        <v/>
      </c>
    </row>
    <row r="207" spans="1:11">
      <c r="A207" s="10">
        <v>180</v>
      </c>
      <c r="C207" s="30" t="str">
        <f t="shared" si="14"/>
        <v/>
      </c>
      <c r="D207" s="31" t="str">
        <f t="shared" si="15"/>
        <v/>
      </c>
      <c r="E207" s="32" t="str">
        <f t="shared" si="16"/>
        <v/>
      </c>
      <c r="F207" s="33" t="str">
        <f t="shared" si="17"/>
        <v/>
      </c>
      <c r="G207" s="32" t="str">
        <f t="shared" si="18"/>
        <v/>
      </c>
      <c r="H207" s="32" t="str">
        <f t="shared" si="19"/>
        <v/>
      </c>
      <c r="J207" s="26"/>
      <c r="K207" s="18" t="str">
        <f t="shared" si="20"/>
        <v/>
      </c>
    </row>
    <row r="208" spans="1:11">
      <c r="A208" s="10">
        <v>181</v>
      </c>
      <c r="C208" s="30" t="str">
        <f t="shared" si="14"/>
        <v/>
      </c>
      <c r="D208" s="31" t="str">
        <f t="shared" si="15"/>
        <v/>
      </c>
      <c r="E208" s="32" t="str">
        <f t="shared" si="16"/>
        <v/>
      </c>
      <c r="F208" s="33" t="str">
        <f t="shared" si="17"/>
        <v/>
      </c>
      <c r="G208" s="32" t="str">
        <f t="shared" si="18"/>
        <v/>
      </c>
      <c r="H208" s="32" t="str">
        <f t="shared" si="19"/>
        <v/>
      </c>
      <c r="J208" s="26"/>
      <c r="K208" s="18" t="str">
        <f t="shared" si="20"/>
        <v/>
      </c>
    </row>
    <row r="209" spans="1:11">
      <c r="A209" s="10">
        <v>182</v>
      </c>
      <c r="C209" s="30" t="str">
        <f t="shared" si="14"/>
        <v/>
      </c>
      <c r="D209" s="31" t="str">
        <f t="shared" si="15"/>
        <v/>
      </c>
      <c r="E209" s="32" t="str">
        <f t="shared" si="16"/>
        <v/>
      </c>
      <c r="F209" s="33" t="str">
        <f t="shared" si="17"/>
        <v/>
      </c>
      <c r="G209" s="32" t="str">
        <f t="shared" si="18"/>
        <v/>
      </c>
      <c r="H209" s="32" t="str">
        <f t="shared" si="19"/>
        <v/>
      </c>
      <c r="J209" s="26"/>
      <c r="K209" s="18" t="str">
        <f t="shared" si="20"/>
        <v/>
      </c>
    </row>
    <row r="210" spans="1:11">
      <c r="A210" s="10">
        <v>183</v>
      </c>
      <c r="C210" s="30" t="str">
        <f t="shared" si="14"/>
        <v/>
      </c>
      <c r="D210" s="31" t="str">
        <f t="shared" si="15"/>
        <v/>
      </c>
      <c r="E210" s="32" t="str">
        <f t="shared" si="16"/>
        <v/>
      </c>
      <c r="F210" s="33" t="str">
        <f t="shared" si="17"/>
        <v/>
      </c>
      <c r="G210" s="32" t="str">
        <f t="shared" si="18"/>
        <v/>
      </c>
      <c r="H210" s="32" t="str">
        <f t="shared" si="19"/>
        <v/>
      </c>
      <c r="J210" s="26"/>
      <c r="K210" s="18" t="str">
        <f t="shared" si="20"/>
        <v/>
      </c>
    </row>
    <row r="211" spans="1:11">
      <c r="A211" s="10">
        <v>184</v>
      </c>
      <c r="C211" s="30" t="str">
        <f t="shared" si="14"/>
        <v/>
      </c>
      <c r="D211" s="31" t="str">
        <f t="shared" si="15"/>
        <v/>
      </c>
      <c r="E211" s="32" t="str">
        <f t="shared" si="16"/>
        <v/>
      </c>
      <c r="F211" s="33" t="str">
        <f t="shared" si="17"/>
        <v/>
      </c>
      <c r="G211" s="32" t="str">
        <f t="shared" si="18"/>
        <v/>
      </c>
      <c r="H211" s="32" t="str">
        <f t="shared" si="19"/>
        <v/>
      </c>
      <c r="J211" s="26"/>
      <c r="K211" s="18" t="str">
        <f t="shared" si="20"/>
        <v/>
      </c>
    </row>
    <row r="212" spans="1:11">
      <c r="A212" s="10">
        <v>185</v>
      </c>
      <c r="C212" s="30" t="str">
        <f t="shared" si="14"/>
        <v/>
      </c>
      <c r="D212" s="31" t="str">
        <f t="shared" si="15"/>
        <v/>
      </c>
      <c r="E212" s="32" t="str">
        <f t="shared" si="16"/>
        <v/>
      </c>
      <c r="F212" s="33" t="str">
        <f t="shared" si="17"/>
        <v/>
      </c>
      <c r="G212" s="32" t="str">
        <f t="shared" si="18"/>
        <v/>
      </c>
      <c r="H212" s="32" t="str">
        <f t="shared" si="19"/>
        <v/>
      </c>
      <c r="J212" s="26"/>
      <c r="K212" s="18" t="str">
        <f t="shared" si="20"/>
        <v/>
      </c>
    </row>
    <row r="213" spans="1:11">
      <c r="A213" s="10">
        <v>186</v>
      </c>
      <c r="C213" s="30" t="str">
        <f t="shared" si="14"/>
        <v/>
      </c>
      <c r="D213" s="31" t="str">
        <f t="shared" si="15"/>
        <v/>
      </c>
      <c r="E213" s="32" t="str">
        <f t="shared" si="16"/>
        <v/>
      </c>
      <c r="F213" s="33" t="str">
        <f t="shared" si="17"/>
        <v/>
      </c>
      <c r="G213" s="32" t="str">
        <f t="shared" si="18"/>
        <v/>
      </c>
      <c r="H213" s="32" t="str">
        <f t="shared" si="19"/>
        <v/>
      </c>
      <c r="J213" s="26"/>
      <c r="K213" s="18" t="str">
        <f t="shared" si="20"/>
        <v/>
      </c>
    </row>
    <row r="214" spans="1:11">
      <c r="A214" s="10">
        <v>187</v>
      </c>
      <c r="C214" s="30" t="str">
        <f t="shared" si="14"/>
        <v/>
      </c>
      <c r="D214" s="31" t="str">
        <f t="shared" si="15"/>
        <v/>
      </c>
      <c r="E214" s="32" t="str">
        <f t="shared" si="16"/>
        <v/>
      </c>
      <c r="F214" s="33" t="str">
        <f t="shared" si="17"/>
        <v/>
      </c>
      <c r="G214" s="32" t="str">
        <f t="shared" si="18"/>
        <v/>
      </c>
      <c r="H214" s="32" t="str">
        <f t="shared" si="19"/>
        <v/>
      </c>
      <c r="J214" s="26"/>
      <c r="K214" s="18" t="str">
        <f t="shared" si="20"/>
        <v/>
      </c>
    </row>
    <row r="215" spans="1:11">
      <c r="A215" s="10">
        <v>188</v>
      </c>
      <c r="C215" s="30" t="str">
        <f t="shared" si="14"/>
        <v/>
      </c>
      <c r="D215" s="31" t="str">
        <f t="shared" si="15"/>
        <v/>
      </c>
      <c r="E215" s="32" t="str">
        <f t="shared" si="16"/>
        <v/>
      </c>
      <c r="F215" s="33" t="str">
        <f t="shared" si="17"/>
        <v/>
      </c>
      <c r="G215" s="32" t="str">
        <f t="shared" si="18"/>
        <v/>
      </c>
      <c r="H215" s="32" t="str">
        <f t="shared" si="19"/>
        <v/>
      </c>
      <c r="J215" s="26"/>
      <c r="K215" s="18" t="str">
        <f t="shared" si="20"/>
        <v/>
      </c>
    </row>
    <row r="216" spans="1:11">
      <c r="A216" s="10">
        <v>189</v>
      </c>
      <c r="C216" s="30" t="str">
        <f t="shared" si="14"/>
        <v/>
      </c>
      <c r="D216" s="31" t="str">
        <f t="shared" si="15"/>
        <v/>
      </c>
      <c r="E216" s="32" t="str">
        <f t="shared" si="16"/>
        <v/>
      </c>
      <c r="F216" s="33" t="str">
        <f t="shared" si="17"/>
        <v/>
      </c>
      <c r="G216" s="32" t="str">
        <f t="shared" si="18"/>
        <v/>
      </c>
      <c r="H216" s="32" t="str">
        <f t="shared" si="19"/>
        <v/>
      </c>
      <c r="J216" s="26"/>
      <c r="K216" s="18" t="str">
        <f t="shared" si="20"/>
        <v/>
      </c>
    </row>
    <row r="217" spans="1:11">
      <c r="A217" s="10">
        <v>190</v>
      </c>
      <c r="C217" s="30" t="str">
        <f t="shared" si="14"/>
        <v/>
      </c>
      <c r="D217" s="31" t="str">
        <f t="shared" si="15"/>
        <v/>
      </c>
      <c r="E217" s="32" t="str">
        <f t="shared" si="16"/>
        <v/>
      </c>
      <c r="F217" s="33" t="str">
        <f t="shared" si="17"/>
        <v/>
      </c>
      <c r="G217" s="32" t="str">
        <f t="shared" si="18"/>
        <v/>
      </c>
      <c r="H217" s="32" t="str">
        <f t="shared" si="19"/>
        <v/>
      </c>
      <c r="J217" s="26"/>
      <c r="K217" s="18" t="str">
        <f t="shared" si="20"/>
        <v/>
      </c>
    </row>
    <row r="218" spans="1:11">
      <c r="A218" s="10">
        <v>191</v>
      </c>
      <c r="C218" s="30" t="str">
        <f t="shared" si="14"/>
        <v/>
      </c>
      <c r="D218" s="31" t="str">
        <f t="shared" si="15"/>
        <v/>
      </c>
      <c r="E218" s="32" t="str">
        <f t="shared" si="16"/>
        <v/>
      </c>
      <c r="F218" s="33" t="str">
        <f t="shared" si="17"/>
        <v/>
      </c>
      <c r="G218" s="32" t="str">
        <f t="shared" si="18"/>
        <v/>
      </c>
      <c r="H218" s="32" t="str">
        <f t="shared" si="19"/>
        <v/>
      </c>
      <c r="J218" s="26"/>
      <c r="K218" s="18" t="str">
        <f t="shared" si="20"/>
        <v/>
      </c>
    </row>
    <row r="219" spans="1:11">
      <c r="A219" s="10">
        <v>192</v>
      </c>
      <c r="C219" s="30" t="str">
        <f t="shared" ref="C219:C282" si="21">IF(E$12*E$18&lt;A219,"",A219)</f>
        <v/>
      </c>
      <c r="D219" s="31" t="str">
        <f t="shared" si="15"/>
        <v/>
      </c>
      <c r="E219" s="32" t="str">
        <f t="shared" si="16"/>
        <v/>
      </c>
      <c r="F219" s="33" t="str">
        <f t="shared" si="17"/>
        <v/>
      </c>
      <c r="G219" s="32" t="str">
        <f t="shared" si="18"/>
        <v/>
      </c>
      <c r="H219" s="32" t="str">
        <f t="shared" si="19"/>
        <v/>
      </c>
      <c r="J219" s="26"/>
      <c r="K219" s="18" t="str">
        <f t="shared" si="20"/>
        <v/>
      </c>
    </row>
    <row r="220" spans="1:11">
      <c r="A220" s="10">
        <v>193</v>
      </c>
      <c r="C220" s="30" t="str">
        <f t="shared" si="21"/>
        <v/>
      </c>
      <c r="D220" s="31" t="str">
        <f t="shared" ref="D220:D283" si="22">IF(C220&lt;&gt;"",IF(E$19=1,(H$27*E$10/E$18)/(1-(1+(E$10/E$18))^(-E$12*E$18)),IF(OR(E$19=2,E$19=3),E220+F220,"")),"")</f>
        <v/>
      </c>
      <c r="E220" s="32" t="str">
        <f t="shared" ref="E220:E283" si="23">IF(C220&lt;&gt;"",H219*E$10/E$18,"")</f>
        <v/>
      </c>
      <c r="F220" s="33" t="str">
        <f t="shared" ref="F220:F283" si="24">IF(C220&lt;&gt;"",IF(E$19=1,D220-E220,IF(E$19=2,H$27/(E$12*E$18),IF(E$19=3,IF(E$12*E$18=C220,H$27,0),""))),"")</f>
        <v/>
      </c>
      <c r="G220" s="32" t="str">
        <f t="shared" ref="G220:G283" si="25">IF(C220&lt;&gt;"",G219+F220,"")</f>
        <v/>
      </c>
      <c r="H220" s="32" t="str">
        <f t="shared" ref="H220:H283" si="26">IF(C220&lt;&gt;"",H219-F220,"")</f>
        <v/>
      </c>
      <c r="J220" s="26"/>
      <c r="K220" s="18" t="str">
        <f t="shared" ref="K220:K283" si="27">+D220</f>
        <v/>
      </c>
    </row>
    <row r="221" spans="1:11">
      <c r="A221" s="10">
        <v>194</v>
      </c>
      <c r="C221" s="30" t="str">
        <f t="shared" si="21"/>
        <v/>
      </c>
      <c r="D221" s="31" t="str">
        <f t="shared" si="22"/>
        <v/>
      </c>
      <c r="E221" s="32" t="str">
        <f t="shared" si="23"/>
        <v/>
      </c>
      <c r="F221" s="33" t="str">
        <f t="shared" si="24"/>
        <v/>
      </c>
      <c r="G221" s="32" t="str">
        <f t="shared" si="25"/>
        <v/>
      </c>
      <c r="H221" s="32" t="str">
        <f t="shared" si="26"/>
        <v/>
      </c>
      <c r="J221" s="26"/>
      <c r="K221" s="18" t="str">
        <f t="shared" si="27"/>
        <v/>
      </c>
    </row>
    <row r="222" spans="1:11">
      <c r="A222" s="10">
        <v>195</v>
      </c>
      <c r="C222" s="30" t="str">
        <f t="shared" si="21"/>
        <v/>
      </c>
      <c r="D222" s="31" t="str">
        <f t="shared" si="22"/>
        <v/>
      </c>
      <c r="E222" s="32" t="str">
        <f t="shared" si="23"/>
        <v/>
      </c>
      <c r="F222" s="33" t="str">
        <f t="shared" si="24"/>
        <v/>
      </c>
      <c r="G222" s="32" t="str">
        <f t="shared" si="25"/>
        <v/>
      </c>
      <c r="H222" s="32" t="str">
        <f t="shared" si="26"/>
        <v/>
      </c>
      <c r="J222" s="26"/>
      <c r="K222" s="18" t="str">
        <f t="shared" si="27"/>
        <v/>
      </c>
    </row>
    <row r="223" spans="1:11">
      <c r="A223" s="10">
        <v>196</v>
      </c>
      <c r="C223" s="30" t="str">
        <f t="shared" si="21"/>
        <v/>
      </c>
      <c r="D223" s="31" t="str">
        <f t="shared" si="22"/>
        <v/>
      </c>
      <c r="E223" s="32" t="str">
        <f t="shared" si="23"/>
        <v/>
      </c>
      <c r="F223" s="33" t="str">
        <f t="shared" si="24"/>
        <v/>
      </c>
      <c r="G223" s="32" t="str">
        <f t="shared" si="25"/>
        <v/>
      </c>
      <c r="H223" s="32" t="str">
        <f t="shared" si="26"/>
        <v/>
      </c>
      <c r="J223" s="26"/>
      <c r="K223" s="18" t="str">
        <f t="shared" si="27"/>
        <v/>
      </c>
    </row>
    <row r="224" spans="1:11">
      <c r="A224" s="10">
        <v>197</v>
      </c>
      <c r="C224" s="30" t="str">
        <f t="shared" si="21"/>
        <v/>
      </c>
      <c r="D224" s="31" t="str">
        <f t="shared" si="22"/>
        <v/>
      </c>
      <c r="E224" s="32" t="str">
        <f t="shared" si="23"/>
        <v/>
      </c>
      <c r="F224" s="33" t="str">
        <f t="shared" si="24"/>
        <v/>
      </c>
      <c r="G224" s="32" t="str">
        <f t="shared" si="25"/>
        <v/>
      </c>
      <c r="H224" s="32" t="str">
        <f t="shared" si="26"/>
        <v/>
      </c>
      <c r="J224" s="26"/>
      <c r="K224" s="18" t="str">
        <f t="shared" si="27"/>
        <v/>
      </c>
    </row>
    <row r="225" spans="1:11">
      <c r="A225" s="10">
        <v>198</v>
      </c>
      <c r="C225" s="30" t="str">
        <f t="shared" si="21"/>
        <v/>
      </c>
      <c r="D225" s="31" t="str">
        <f t="shared" si="22"/>
        <v/>
      </c>
      <c r="E225" s="32" t="str">
        <f t="shared" si="23"/>
        <v/>
      </c>
      <c r="F225" s="33" t="str">
        <f t="shared" si="24"/>
        <v/>
      </c>
      <c r="G225" s="32" t="str">
        <f t="shared" si="25"/>
        <v/>
      </c>
      <c r="H225" s="32" t="str">
        <f t="shared" si="26"/>
        <v/>
      </c>
      <c r="J225" s="26"/>
      <c r="K225" s="18" t="str">
        <f t="shared" si="27"/>
        <v/>
      </c>
    </row>
    <row r="226" spans="1:11">
      <c r="A226" s="10">
        <v>199</v>
      </c>
      <c r="C226" s="30" t="str">
        <f t="shared" si="21"/>
        <v/>
      </c>
      <c r="D226" s="31" t="str">
        <f t="shared" si="22"/>
        <v/>
      </c>
      <c r="E226" s="32" t="str">
        <f t="shared" si="23"/>
        <v/>
      </c>
      <c r="F226" s="33" t="str">
        <f t="shared" si="24"/>
        <v/>
      </c>
      <c r="G226" s="32" t="str">
        <f t="shared" si="25"/>
        <v/>
      </c>
      <c r="H226" s="32" t="str">
        <f t="shared" si="26"/>
        <v/>
      </c>
      <c r="J226" s="26"/>
      <c r="K226" s="18" t="str">
        <f t="shared" si="27"/>
        <v/>
      </c>
    </row>
    <row r="227" spans="1:11">
      <c r="A227" s="10">
        <v>200</v>
      </c>
      <c r="C227" s="30" t="str">
        <f t="shared" si="21"/>
        <v/>
      </c>
      <c r="D227" s="31" t="str">
        <f t="shared" si="22"/>
        <v/>
      </c>
      <c r="E227" s="32" t="str">
        <f t="shared" si="23"/>
        <v/>
      </c>
      <c r="F227" s="33" t="str">
        <f t="shared" si="24"/>
        <v/>
      </c>
      <c r="G227" s="32" t="str">
        <f t="shared" si="25"/>
        <v/>
      </c>
      <c r="H227" s="32" t="str">
        <f t="shared" si="26"/>
        <v/>
      </c>
      <c r="J227" s="26"/>
      <c r="K227" s="18" t="str">
        <f t="shared" si="27"/>
        <v/>
      </c>
    </row>
    <row r="228" spans="1:11">
      <c r="A228" s="10">
        <v>201</v>
      </c>
      <c r="C228" s="30" t="str">
        <f t="shared" si="21"/>
        <v/>
      </c>
      <c r="D228" s="31" t="str">
        <f t="shared" si="22"/>
        <v/>
      </c>
      <c r="E228" s="32" t="str">
        <f t="shared" si="23"/>
        <v/>
      </c>
      <c r="F228" s="33" t="str">
        <f t="shared" si="24"/>
        <v/>
      </c>
      <c r="G228" s="32" t="str">
        <f t="shared" si="25"/>
        <v/>
      </c>
      <c r="H228" s="32" t="str">
        <f t="shared" si="26"/>
        <v/>
      </c>
      <c r="J228" s="26"/>
      <c r="K228" s="18" t="str">
        <f t="shared" si="27"/>
        <v/>
      </c>
    </row>
    <row r="229" spans="1:11">
      <c r="A229" s="10">
        <v>202</v>
      </c>
      <c r="C229" s="30" t="str">
        <f t="shared" si="21"/>
        <v/>
      </c>
      <c r="D229" s="31" t="str">
        <f t="shared" si="22"/>
        <v/>
      </c>
      <c r="E229" s="32" t="str">
        <f t="shared" si="23"/>
        <v/>
      </c>
      <c r="F229" s="33" t="str">
        <f t="shared" si="24"/>
        <v/>
      </c>
      <c r="G229" s="32" t="str">
        <f t="shared" si="25"/>
        <v/>
      </c>
      <c r="H229" s="32" t="str">
        <f t="shared" si="26"/>
        <v/>
      </c>
      <c r="J229" s="26"/>
      <c r="K229" s="18" t="str">
        <f t="shared" si="27"/>
        <v/>
      </c>
    </row>
    <row r="230" spans="1:11">
      <c r="A230" s="10">
        <v>203</v>
      </c>
      <c r="C230" s="30" t="str">
        <f t="shared" si="21"/>
        <v/>
      </c>
      <c r="D230" s="31" t="str">
        <f t="shared" si="22"/>
        <v/>
      </c>
      <c r="E230" s="32" t="str">
        <f t="shared" si="23"/>
        <v/>
      </c>
      <c r="F230" s="33" t="str">
        <f t="shared" si="24"/>
        <v/>
      </c>
      <c r="G230" s="32" t="str">
        <f t="shared" si="25"/>
        <v/>
      </c>
      <c r="H230" s="32" t="str">
        <f t="shared" si="26"/>
        <v/>
      </c>
      <c r="J230" s="26"/>
      <c r="K230" s="18" t="str">
        <f t="shared" si="27"/>
        <v/>
      </c>
    </row>
    <row r="231" spans="1:11">
      <c r="A231" s="10">
        <v>204</v>
      </c>
      <c r="C231" s="30" t="str">
        <f t="shared" si="21"/>
        <v/>
      </c>
      <c r="D231" s="31" t="str">
        <f t="shared" si="22"/>
        <v/>
      </c>
      <c r="E231" s="32" t="str">
        <f t="shared" si="23"/>
        <v/>
      </c>
      <c r="F231" s="33" t="str">
        <f t="shared" si="24"/>
        <v/>
      </c>
      <c r="G231" s="32" t="str">
        <f t="shared" si="25"/>
        <v/>
      </c>
      <c r="H231" s="32" t="str">
        <f t="shared" si="26"/>
        <v/>
      </c>
      <c r="J231" s="26"/>
      <c r="K231" s="18" t="str">
        <f t="shared" si="27"/>
        <v/>
      </c>
    </row>
    <row r="232" spans="1:11">
      <c r="A232" s="10">
        <v>205</v>
      </c>
      <c r="C232" s="30" t="str">
        <f t="shared" si="21"/>
        <v/>
      </c>
      <c r="D232" s="31" t="str">
        <f t="shared" si="22"/>
        <v/>
      </c>
      <c r="E232" s="32" t="str">
        <f t="shared" si="23"/>
        <v/>
      </c>
      <c r="F232" s="33" t="str">
        <f t="shared" si="24"/>
        <v/>
      </c>
      <c r="G232" s="32" t="str">
        <f t="shared" si="25"/>
        <v/>
      </c>
      <c r="H232" s="32" t="str">
        <f t="shared" si="26"/>
        <v/>
      </c>
      <c r="J232" s="26"/>
      <c r="K232" s="18" t="str">
        <f t="shared" si="27"/>
        <v/>
      </c>
    </row>
    <row r="233" spans="1:11">
      <c r="A233" s="10">
        <v>206</v>
      </c>
      <c r="C233" s="30" t="str">
        <f t="shared" si="21"/>
        <v/>
      </c>
      <c r="D233" s="31" t="str">
        <f t="shared" si="22"/>
        <v/>
      </c>
      <c r="E233" s="32" t="str">
        <f t="shared" si="23"/>
        <v/>
      </c>
      <c r="F233" s="33" t="str">
        <f t="shared" si="24"/>
        <v/>
      </c>
      <c r="G233" s="32" t="str">
        <f t="shared" si="25"/>
        <v/>
      </c>
      <c r="H233" s="32" t="str">
        <f t="shared" si="26"/>
        <v/>
      </c>
      <c r="J233" s="26"/>
      <c r="K233" s="18" t="str">
        <f t="shared" si="27"/>
        <v/>
      </c>
    </row>
    <row r="234" spans="1:11">
      <c r="A234" s="10">
        <v>207</v>
      </c>
      <c r="C234" s="30" t="str">
        <f t="shared" si="21"/>
        <v/>
      </c>
      <c r="D234" s="31" t="str">
        <f t="shared" si="22"/>
        <v/>
      </c>
      <c r="E234" s="32" t="str">
        <f t="shared" si="23"/>
        <v/>
      </c>
      <c r="F234" s="33" t="str">
        <f t="shared" si="24"/>
        <v/>
      </c>
      <c r="G234" s="32" t="str">
        <f t="shared" si="25"/>
        <v/>
      </c>
      <c r="H234" s="32" t="str">
        <f t="shared" si="26"/>
        <v/>
      </c>
      <c r="J234" s="26"/>
      <c r="K234" s="18" t="str">
        <f t="shared" si="27"/>
        <v/>
      </c>
    </row>
    <row r="235" spans="1:11">
      <c r="A235" s="10">
        <v>208</v>
      </c>
      <c r="C235" s="30" t="str">
        <f t="shared" si="21"/>
        <v/>
      </c>
      <c r="D235" s="31" t="str">
        <f t="shared" si="22"/>
        <v/>
      </c>
      <c r="E235" s="32" t="str">
        <f t="shared" si="23"/>
        <v/>
      </c>
      <c r="F235" s="33" t="str">
        <f t="shared" si="24"/>
        <v/>
      </c>
      <c r="G235" s="32" t="str">
        <f t="shared" si="25"/>
        <v/>
      </c>
      <c r="H235" s="32" t="str">
        <f t="shared" si="26"/>
        <v/>
      </c>
      <c r="J235" s="26"/>
      <c r="K235" s="18" t="str">
        <f t="shared" si="27"/>
        <v/>
      </c>
    </row>
    <row r="236" spans="1:11">
      <c r="A236" s="10">
        <v>209</v>
      </c>
      <c r="C236" s="30" t="str">
        <f t="shared" si="21"/>
        <v/>
      </c>
      <c r="D236" s="31" t="str">
        <f t="shared" si="22"/>
        <v/>
      </c>
      <c r="E236" s="32" t="str">
        <f t="shared" si="23"/>
        <v/>
      </c>
      <c r="F236" s="33" t="str">
        <f t="shared" si="24"/>
        <v/>
      </c>
      <c r="G236" s="32" t="str">
        <f t="shared" si="25"/>
        <v/>
      </c>
      <c r="H236" s="32" t="str">
        <f t="shared" si="26"/>
        <v/>
      </c>
      <c r="J236" s="26"/>
      <c r="K236" s="18" t="str">
        <f t="shared" si="27"/>
        <v/>
      </c>
    </row>
    <row r="237" spans="1:11">
      <c r="A237" s="10">
        <v>210</v>
      </c>
      <c r="C237" s="30" t="str">
        <f t="shared" si="21"/>
        <v/>
      </c>
      <c r="D237" s="31" t="str">
        <f t="shared" si="22"/>
        <v/>
      </c>
      <c r="E237" s="32" t="str">
        <f t="shared" si="23"/>
        <v/>
      </c>
      <c r="F237" s="33" t="str">
        <f t="shared" si="24"/>
        <v/>
      </c>
      <c r="G237" s="32" t="str">
        <f t="shared" si="25"/>
        <v/>
      </c>
      <c r="H237" s="32" t="str">
        <f t="shared" si="26"/>
        <v/>
      </c>
      <c r="J237" s="26"/>
      <c r="K237" s="18" t="str">
        <f t="shared" si="27"/>
        <v/>
      </c>
    </row>
    <row r="238" spans="1:11">
      <c r="A238" s="10">
        <v>211</v>
      </c>
      <c r="C238" s="30" t="str">
        <f t="shared" si="21"/>
        <v/>
      </c>
      <c r="D238" s="31" t="str">
        <f t="shared" si="22"/>
        <v/>
      </c>
      <c r="E238" s="32" t="str">
        <f t="shared" si="23"/>
        <v/>
      </c>
      <c r="F238" s="33" t="str">
        <f t="shared" si="24"/>
        <v/>
      </c>
      <c r="G238" s="32" t="str">
        <f t="shared" si="25"/>
        <v/>
      </c>
      <c r="H238" s="32" t="str">
        <f t="shared" si="26"/>
        <v/>
      </c>
      <c r="J238" s="26"/>
      <c r="K238" s="18" t="str">
        <f t="shared" si="27"/>
        <v/>
      </c>
    </row>
    <row r="239" spans="1:11">
      <c r="A239" s="10">
        <v>212</v>
      </c>
      <c r="C239" s="30" t="str">
        <f t="shared" si="21"/>
        <v/>
      </c>
      <c r="D239" s="31" t="str">
        <f t="shared" si="22"/>
        <v/>
      </c>
      <c r="E239" s="32" t="str">
        <f t="shared" si="23"/>
        <v/>
      </c>
      <c r="F239" s="33" t="str">
        <f t="shared" si="24"/>
        <v/>
      </c>
      <c r="G239" s="32" t="str">
        <f t="shared" si="25"/>
        <v/>
      </c>
      <c r="H239" s="32" t="str">
        <f t="shared" si="26"/>
        <v/>
      </c>
      <c r="J239" s="26"/>
      <c r="K239" s="18" t="str">
        <f t="shared" si="27"/>
        <v/>
      </c>
    </row>
    <row r="240" spans="1:11">
      <c r="A240" s="10">
        <v>213</v>
      </c>
      <c r="C240" s="30" t="str">
        <f t="shared" si="21"/>
        <v/>
      </c>
      <c r="D240" s="31" t="str">
        <f t="shared" si="22"/>
        <v/>
      </c>
      <c r="E240" s="32" t="str">
        <f t="shared" si="23"/>
        <v/>
      </c>
      <c r="F240" s="33" t="str">
        <f t="shared" si="24"/>
        <v/>
      </c>
      <c r="G240" s="32" t="str">
        <f t="shared" si="25"/>
        <v/>
      </c>
      <c r="H240" s="32" t="str">
        <f t="shared" si="26"/>
        <v/>
      </c>
      <c r="J240" s="26"/>
      <c r="K240" s="18" t="str">
        <f t="shared" si="27"/>
        <v/>
      </c>
    </row>
    <row r="241" spans="1:11">
      <c r="A241" s="10">
        <v>214</v>
      </c>
      <c r="C241" s="30" t="str">
        <f t="shared" si="21"/>
        <v/>
      </c>
      <c r="D241" s="31" t="str">
        <f t="shared" si="22"/>
        <v/>
      </c>
      <c r="E241" s="32" t="str">
        <f t="shared" si="23"/>
        <v/>
      </c>
      <c r="F241" s="33" t="str">
        <f t="shared" si="24"/>
        <v/>
      </c>
      <c r="G241" s="32" t="str">
        <f t="shared" si="25"/>
        <v/>
      </c>
      <c r="H241" s="32" t="str">
        <f t="shared" si="26"/>
        <v/>
      </c>
      <c r="J241" s="26"/>
      <c r="K241" s="18" t="str">
        <f t="shared" si="27"/>
        <v/>
      </c>
    </row>
    <row r="242" spans="1:11">
      <c r="A242" s="10">
        <v>215</v>
      </c>
      <c r="C242" s="30" t="str">
        <f t="shared" si="21"/>
        <v/>
      </c>
      <c r="D242" s="31" t="str">
        <f t="shared" si="22"/>
        <v/>
      </c>
      <c r="E242" s="32" t="str">
        <f t="shared" si="23"/>
        <v/>
      </c>
      <c r="F242" s="33" t="str">
        <f t="shared" si="24"/>
        <v/>
      </c>
      <c r="G242" s="32" t="str">
        <f t="shared" si="25"/>
        <v/>
      </c>
      <c r="H242" s="32" t="str">
        <f t="shared" si="26"/>
        <v/>
      </c>
      <c r="J242" s="26"/>
      <c r="K242" s="18" t="str">
        <f t="shared" si="27"/>
        <v/>
      </c>
    </row>
    <row r="243" spans="1:11">
      <c r="A243" s="10">
        <v>216</v>
      </c>
      <c r="C243" s="30" t="str">
        <f t="shared" si="21"/>
        <v/>
      </c>
      <c r="D243" s="31" t="str">
        <f t="shared" si="22"/>
        <v/>
      </c>
      <c r="E243" s="32" t="str">
        <f t="shared" si="23"/>
        <v/>
      </c>
      <c r="F243" s="33" t="str">
        <f t="shared" si="24"/>
        <v/>
      </c>
      <c r="G243" s="32" t="str">
        <f t="shared" si="25"/>
        <v/>
      </c>
      <c r="H243" s="32" t="str">
        <f t="shared" si="26"/>
        <v/>
      </c>
      <c r="J243" s="26"/>
      <c r="K243" s="18" t="str">
        <f t="shared" si="27"/>
        <v/>
      </c>
    </row>
    <row r="244" spans="1:11">
      <c r="A244" s="10">
        <v>217</v>
      </c>
      <c r="C244" s="30" t="str">
        <f t="shared" si="21"/>
        <v/>
      </c>
      <c r="D244" s="31" t="str">
        <f t="shared" si="22"/>
        <v/>
      </c>
      <c r="E244" s="32" t="str">
        <f t="shared" si="23"/>
        <v/>
      </c>
      <c r="F244" s="33" t="str">
        <f t="shared" si="24"/>
        <v/>
      </c>
      <c r="G244" s="32" t="str">
        <f t="shared" si="25"/>
        <v/>
      </c>
      <c r="H244" s="32" t="str">
        <f t="shared" si="26"/>
        <v/>
      </c>
      <c r="J244" s="26"/>
      <c r="K244" s="18" t="str">
        <f t="shared" si="27"/>
        <v/>
      </c>
    </row>
    <row r="245" spans="1:11">
      <c r="A245" s="10">
        <v>218</v>
      </c>
      <c r="C245" s="30" t="str">
        <f t="shared" si="21"/>
        <v/>
      </c>
      <c r="D245" s="31" t="str">
        <f t="shared" si="22"/>
        <v/>
      </c>
      <c r="E245" s="32" t="str">
        <f t="shared" si="23"/>
        <v/>
      </c>
      <c r="F245" s="33" t="str">
        <f t="shared" si="24"/>
        <v/>
      </c>
      <c r="G245" s="32" t="str">
        <f t="shared" si="25"/>
        <v/>
      </c>
      <c r="H245" s="32" t="str">
        <f t="shared" si="26"/>
        <v/>
      </c>
      <c r="J245" s="26"/>
      <c r="K245" s="18" t="str">
        <f t="shared" si="27"/>
        <v/>
      </c>
    </row>
    <row r="246" spans="1:11">
      <c r="A246" s="10">
        <v>219</v>
      </c>
      <c r="C246" s="30" t="str">
        <f t="shared" si="21"/>
        <v/>
      </c>
      <c r="D246" s="31" t="str">
        <f t="shared" si="22"/>
        <v/>
      </c>
      <c r="E246" s="32" t="str">
        <f t="shared" si="23"/>
        <v/>
      </c>
      <c r="F246" s="33" t="str">
        <f t="shared" si="24"/>
        <v/>
      </c>
      <c r="G246" s="32" t="str">
        <f t="shared" si="25"/>
        <v/>
      </c>
      <c r="H246" s="32" t="str">
        <f t="shared" si="26"/>
        <v/>
      </c>
      <c r="J246" s="26"/>
      <c r="K246" s="18" t="str">
        <f t="shared" si="27"/>
        <v/>
      </c>
    </row>
    <row r="247" spans="1:11">
      <c r="A247" s="10">
        <v>220</v>
      </c>
      <c r="C247" s="30" t="str">
        <f t="shared" si="21"/>
        <v/>
      </c>
      <c r="D247" s="31" t="str">
        <f t="shared" si="22"/>
        <v/>
      </c>
      <c r="E247" s="32" t="str">
        <f t="shared" si="23"/>
        <v/>
      </c>
      <c r="F247" s="33" t="str">
        <f t="shared" si="24"/>
        <v/>
      </c>
      <c r="G247" s="32" t="str">
        <f t="shared" si="25"/>
        <v/>
      </c>
      <c r="H247" s="32" t="str">
        <f t="shared" si="26"/>
        <v/>
      </c>
      <c r="J247" s="26"/>
      <c r="K247" s="18" t="str">
        <f t="shared" si="27"/>
        <v/>
      </c>
    </row>
    <row r="248" spans="1:11">
      <c r="A248" s="10">
        <v>221</v>
      </c>
      <c r="C248" s="30" t="str">
        <f t="shared" si="21"/>
        <v/>
      </c>
      <c r="D248" s="31" t="str">
        <f t="shared" si="22"/>
        <v/>
      </c>
      <c r="E248" s="32" t="str">
        <f t="shared" si="23"/>
        <v/>
      </c>
      <c r="F248" s="33" t="str">
        <f t="shared" si="24"/>
        <v/>
      </c>
      <c r="G248" s="32" t="str">
        <f t="shared" si="25"/>
        <v/>
      </c>
      <c r="H248" s="32" t="str">
        <f t="shared" si="26"/>
        <v/>
      </c>
      <c r="J248" s="26"/>
      <c r="K248" s="18" t="str">
        <f t="shared" si="27"/>
        <v/>
      </c>
    </row>
    <row r="249" spans="1:11">
      <c r="A249" s="10">
        <v>222</v>
      </c>
      <c r="C249" s="30" t="str">
        <f t="shared" si="21"/>
        <v/>
      </c>
      <c r="D249" s="31" t="str">
        <f t="shared" si="22"/>
        <v/>
      </c>
      <c r="E249" s="32" t="str">
        <f t="shared" si="23"/>
        <v/>
      </c>
      <c r="F249" s="33" t="str">
        <f t="shared" si="24"/>
        <v/>
      </c>
      <c r="G249" s="32" t="str">
        <f t="shared" si="25"/>
        <v/>
      </c>
      <c r="H249" s="32" t="str">
        <f t="shared" si="26"/>
        <v/>
      </c>
      <c r="J249" s="26"/>
      <c r="K249" s="18" t="str">
        <f t="shared" si="27"/>
        <v/>
      </c>
    </row>
    <row r="250" spans="1:11">
      <c r="A250" s="10">
        <v>223</v>
      </c>
      <c r="C250" s="30" t="str">
        <f t="shared" si="21"/>
        <v/>
      </c>
      <c r="D250" s="31" t="str">
        <f t="shared" si="22"/>
        <v/>
      </c>
      <c r="E250" s="32" t="str">
        <f t="shared" si="23"/>
        <v/>
      </c>
      <c r="F250" s="33" t="str">
        <f t="shared" si="24"/>
        <v/>
      </c>
      <c r="G250" s="32" t="str">
        <f t="shared" si="25"/>
        <v/>
      </c>
      <c r="H250" s="32" t="str">
        <f t="shared" si="26"/>
        <v/>
      </c>
      <c r="J250" s="26"/>
      <c r="K250" s="18" t="str">
        <f t="shared" si="27"/>
        <v/>
      </c>
    </row>
    <row r="251" spans="1:11">
      <c r="A251" s="10">
        <v>224</v>
      </c>
      <c r="C251" s="30" t="str">
        <f t="shared" si="21"/>
        <v/>
      </c>
      <c r="D251" s="31" t="str">
        <f t="shared" si="22"/>
        <v/>
      </c>
      <c r="E251" s="32" t="str">
        <f t="shared" si="23"/>
        <v/>
      </c>
      <c r="F251" s="33" t="str">
        <f t="shared" si="24"/>
        <v/>
      </c>
      <c r="G251" s="32" t="str">
        <f t="shared" si="25"/>
        <v/>
      </c>
      <c r="H251" s="32" t="str">
        <f t="shared" si="26"/>
        <v/>
      </c>
      <c r="J251" s="26"/>
      <c r="K251" s="18" t="str">
        <f t="shared" si="27"/>
        <v/>
      </c>
    </row>
    <row r="252" spans="1:11">
      <c r="A252" s="10">
        <v>225</v>
      </c>
      <c r="C252" s="30" t="str">
        <f t="shared" si="21"/>
        <v/>
      </c>
      <c r="D252" s="31" t="str">
        <f t="shared" si="22"/>
        <v/>
      </c>
      <c r="E252" s="32" t="str">
        <f t="shared" si="23"/>
        <v/>
      </c>
      <c r="F252" s="33" t="str">
        <f t="shared" si="24"/>
        <v/>
      </c>
      <c r="G252" s="32" t="str">
        <f t="shared" si="25"/>
        <v/>
      </c>
      <c r="H252" s="32" t="str">
        <f t="shared" si="26"/>
        <v/>
      </c>
      <c r="J252" s="26"/>
      <c r="K252" s="18" t="str">
        <f t="shared" si="27"/>
        <v/>
      </c>
    </row>
    <row r="253" spans="1:11">
      <c r="A253" s="10">
        <v>226</v>
      </c>
      <c r="C253" s="30" t="str">
        <f t="shared" si="21"/>
        <v/>
      </c>
      <c r="D253" s="31" t="str">
        <f t="shared" si="22"/>
        <v/>
      </c>
      <c r="E253" s="32" t="str">
        <f t="shared" si="23"/>
        <v/>
      </c>
      <c r="F253" s="33" t="str">
        <f t="shared" si="24"/>
        <v/>
      </c>
      <c r="G253" s="32" t="str">
        <f t="shared" si="25"/>
        <v/>
      </c>
      <c r="H253" s="32" t="str">
        <f t="shared" si="26"/>
        <v/>
      </c>
      <c r="J253" s="26"/>
      <c r="K253" s="18" t="str">
        <f t="shared" si="27"/>
        <v/>
      </c>
    </row>
    <row r="254" spans="1:11">
      <c r="A254" s="10">
        <v>227</v>
      </c>
      <c r="C254" s="30" t="str">
        <f t="shared" si="21"/>
        <v/>
      </c>
      <c r="D254" s="31" t="str">
        <f t="shared" si="22"/>
        <v/>
      </c>
      <c r="E254" s="32" t="str">
        <f t="shared" si="23"/>
        <v/>
      </c>
      <c r="F254" s="33" t="str">
        <f t="shared" si="24"/>
        <v/>
      </c>
      <c r="G254" s="32" t="str">
        <f t="shared" si="25"/>
        <v/>
      </c>
      <c r="H254" s="32" t="str">
        <f t="shared" si="26"/>
        <v/>
      </c>
      <c r="J254" s="26"/>
      <c r="K254" s="18" t="str">
        <f t="shared" si="27"/>
        <v/>
      </c>
    </row>
    <row r="255" spans="1:11">
      <c r="A255" s="10">
        <v>228</v>
      </c>
      <c r="C255" s="30" t="str">
        <f t="shared" si="21"/>
        <v/>
      </c>
      <c r="D255" s="31" t="str">
        <f t="shared" si="22"/>
        <v/>
      </c>
      <c r="E255" s="32" t="str">
        <f t="shared" si="23"/>
        <v/>
      </c>
      <c r="F255" s="33" t="str">
        <f t="shared" si="24"/>
        <v/>
      </c>
      <c r="G255" s="32" t="str">
        <f t="shared" si="25"/>
        <v/>
      </c>
      <c r="H255" s="32" t="str">
        <f t="shared" si="26"/>
        <v/>
      </c>
      <c r="J255" s="26"/>
      <c r="K255" s="18" t="str">
        <f t="shared" si="27"/>
        <v/>
      </c>
    </row>
    <row r="256" spans="1:11">
      <c r="A256" s="10">
        <v>229</v>
      </c>
      <c r="C256" s="30" t="str">
        <f t="shared" si="21"/>
        <v/>
      </c>
      <c r="D256" s="31" t="str">
        <f t="shared" si="22"/>
        <v/>
      </c>
      <c r="E256" s="32" t="str">
        <f t="shared" si="23"/>
        <v/>
      </c>
      <c r="F256" s="33" t="str">
        <f t="shared" si="24"/>
        <v/>
      </c>
      <c r="G256" s="32" t="str">
        <f t="shared" si="25"/>
        <v/>
      </c>
      <c r="H256" s="32" t="str">
        <f t="shared" si="26"/>
        <v/>
      </c>
      <c r="J256" s="26"/>
      <c r="K256" s="18" t="str">
        <f t="shared" si="27"/>
        <v/>
      </c>
    </row>
    <row r="257" spans="1:11">
      <c r="A257" s="10">
        <v>230</v>
      </c>
      <c r="C257" s="30" t="str">
        <f t="shared" si="21"/>
        <v/>
      </c>
      <c r="D257" s="31" t="str">
        <f t="shared" si="22"/>
        <v/>
      </c>
      <c r="E257" s="32" t="str">
        <f t="shared" si="23"/>
        <v/>
      </c>
      <c r="F257" s="33" t="str">
        <f t="shared" si="24"/>
        <v/>
      </c>
      <c r="G257" s="32" t="str">
        <f t="shared" si="25"/>
        <v/>
      </c>
      <c r="H257" s="32" t="str">
        <f t="shared" si="26"/>
        <v/>
      </c>
      <c r="J257" s="26"/>
      <c r="K257" s="18" t="str">
        <f t="shared" si="27"/>
        <v/>
      </c>
    </row>
    <row r="258" spans="1:11">
      <c r="A258" s="10">
        <v>231</v>
      </c>
      <c r="C258" s="30" t="str">
        <f t="shared" si="21"/>
        <v/>
      </c>
      <c r="D258" s="31" t="str">
        <f t="shared" si="22"/>
        <v/>
      </c>
      <c r="E258" s="32" t="str">
        <f t="shared" si="23"/>
        <v/>
      </c>
      <c r="F258" s="33" t="str">
        <f t="shared" si="24"/>
        <v/>
      </c>
      <c r="G258" s="32" t="str">
        <f t="shared" si="25"/>
        <v/>
      </c>
      <c r="H258" s="32" t="str">
        <f t="shared" si="26"/>
        <v/>
      </c>
      <c r="J258" s="26"/>
      <c r="K258" s="18" t="str">
        <f t="shared" si="27"/>
        <v/>
      </c>
    </row>
    <row r="259" spans="1:11">
      <c r="A259" s="10">
        <v>232</v>
      </c>
      <c r="C259" s="30" t="str">
        <f t="shared" si="21"/>
        <v/>
      </c>
      <c r="D259" s="31" t="str">
        <f t="shared" si="22"/>
        <v/>
      </c>
      <c r="E259" s="32" t="str">
        <f t="shared" si="23"/>
        <v/>
      </c>
      <c r="F259" s="33" t="str">
        <f t="shared" si="24"/>
        <v/>
      </c>
      <c r="G259" s="32" t="str">
        <f t="shared" si="25"/>
        <v/>
      </c>
      <c r="H259" s="32" t="str">
        <f t="shared" si="26"/>
        <v/>
      </c>
      <c r="J259" s="26"/>
      <c r="K259" s="18" t="str">
        <f t="shared" si="27"/>
        <v/>
      </c>
    </row>
    <row r="260" spans="1:11">
      <c r="A260" s="10">
        <v>233</v>
      </c>
      <c r="C260" s="30" t="str">
        <f t="shared" si="21"/>
        <v/>
      </c>
      <c r="D260" s="31" t="str">
        <f t="shared" si="22"/>
        <v/>
      </c>
      <c r="E260" s="32" t="str">
        <f t="shared" si="23"/>
        <v/>
      </c>
      <c r="F260" s="33" t="str">
        <f t="shared" si="24"/>
        <v/>
      </c>
      <c r="G260" s="32" t="str">
        <f t="shared" si="25"/>
        <v/>
      </c>
      <c r="H260" s="32" t="str">
        <f t="shared" si="26"/>
        <v/>
      </c>
      <c r="J260" s="26"/>
      <c r="K260" s="18" t="str">
        <f t="shared" si="27"/>
        <v/>
      </c>
    </row>
    <row r="261" spans="1:11">
      <c r="A261" s="10">
        <v>234</v>
      </c>
      <c r="C261" s="30" t="str">
        <f t="shared" si="21"/>
        <v/>
      </c>
      <c r="D261" s="31" t="str">
        <f t="shared" si="22"/>
        <v/>
      </c>
      <c r="E261" s="32" t="str">
        <f t="shared" si="23"/>
        <v/>
      </c>
      <c r="F261" s="33" t="str">
        <f t="shared" si="24"/>
        <v/>
      </c>
      <c r="G261" s="32" t="str">
        <f t="shared" si="25"/>
        <v/>
      </c>
      <c r="H261" s="32" t="str">
        <f t="shared" si="26"/>
        <v/>
      </c>
      <c r="J261" s="26"/>
      <c r="K261" s="18" t="str">
        <f t="shared" si="27"/>
        <v/>
      </c>
    </row>
    <row r="262" spans="1:11">
      <c r="A262" s="10">
        <v>235</v>
      </c>
      <c r="C262" s="30" t="str">
        <f t="shared" si="21"/>
        <v/>
      </c>
      <c r="D262" s="31" t="str">
        <f t="shared" si="22"/>
        <v/>
      </c>
      <c r="E262" s="32" t="str">
        <f t="shared" si="23"/>
        <v/>
      </c>
      <c r="F262" s="33" t="str">
        <f t="shared" si="24"/>
        <v/>
      </c>
      <c r="G262" s="32" t="str">
        <f t="shared" si="25"/>
        <v/>
      </c>
      <c r="H262" s="32" t="str">
        <f t="shared" si="26"/>
        <v/>
      </c>
      <c r="J262" s="26"/>
      <c r="K262" s="18" t="str">
        <f t="shared" si="27"/>
        <v/>
      </c>
    </row>
    <row r="263" spans="1:11">
      <c r="A263" s="10">
        <v>236</v>
      </c>
      <c r="C263" s="30" t="str">
        <f t="shared" si="21"/>
        <v/>
      </c>
      <c r="D263" s="31" t="str">
        <f t="shared" si="22"/>
        <v/>
      </c>
      <c r="E263" s="32" t="str">
        <f t="shared" si="23"/>
        <v/>
      </c>
      <c r="F263" s="33" t="str">
        <f t="shared" si="24"/>
        <v/>
      </c>
      <c r="G263" s="32" t="str">
        <f t="shared" si="25"/>
        <v/>
      </c>
      <c r="H263" s="32" t="str">
        <f t="shared" si="26"/>
        <v/>
      </c>
      <c r="J263" s="26"/>
      <c r="K263" s="18" t="str">
        <f t="shared" si="27"/>
        <v/>
      </c>
    </row>
    <row r="264" spans="1:11">
      <c r="A264" s="10">
        <v>237</v>
      </c>
      <c r="C264" s="30" t="str">
        <f t="shared" si="21"/>
        <v/>
      </c>
      <c r="D264" s="31" t="str">
        <f t="shared" si="22"/>
        <v/>
      </c>
      <c r="E264" s="32" t="str">
        <f t="shared" si="23"/>
        <v/>
      </c>
      <c r="F264" s="33" t="str">
        <f t="shared" si="24"/>
        <v/>
      </c>
      <c r="G264" s="32" t="str">
        <f t="shared" si="25"/>
        <v/>
      </c>
      <c r="H264" s="32" t="str">
        <f t="shared" si="26"/>
        <v/>
      </c>
      <c r="J264" s="26"/>
      <c r="K264" s="18" t="str">
        <f t="shared" si="27"/>
        <v/>
      </c>
    </row>
    <row r="265" spans="1:11">
      <c r="A265" s="10">
        <v>238</v>
      </c>
      <c r="C265" s="30" t="str">
        <f t="shared" si="21"/>
        <v/>
      </c>
      <c r="D265" s="31" t="str">
        <f t="shared" si="22"/>
        <v/>
      </c>
      <c r="E265" s="32" t="str">
        <f t="shared" si="23"/>
        <v/>
      </c>
      <c r="F265" s="33" t="str">
        <f t="shared" si="24"/>
        <v/>
      </c>
      <c r="G265" s="32" t="str">
        <f t="shared" si="25"/>
        <v/>
      </c>
      <c r="H265" s="32" t="str">
        <f t="shared" si="26"/>
        <v/>
      </c>
      <c r="J265" s="26"/>
      <c r="K265" s="18" t="str">
        <f t="shared" si="27"/>
        <v/>
      </c>
    </row>
    <row r="266" spans="1:11">
      <c r="A266" s="10">
        <v>239</v>
      </c>
      <c r="C266" s="30" t="str">
        <f t="shared" si="21"/>
        <v/>
      </c>
      <c r="D266" s="31" t="str">
        <f t="shared" si="22"/>
        <v/>
      </c>
      <c r="E266" s="32" t="str">
        <f t="shared" si="23"/>
        <v/>
      </c>
      <c r="F266" s="33" t="str">
        <f t="shared" si="24"/>
        <v/>
      </c>
      <c r="G266" s="32" t="str">
        <f t="shared" si="25"/>
        <v/>
      </c>
      <c r="H266" s="32" t="str">
        <f t="shared" si="26"/>
        <v/>
      </c>
      <c r="J266" s="26"/>
      <c r="K266" s="18" t="str">
        <f t="shared" si="27"/>
        <v/>
      </c>
    </row>
    <row r="267" spans="1:11">
      <c r="A267" s="10">
        <v>240</v>
      </c>
      <c r="C267" s="30" t="str">
        <f t="shared" si="21"/>
        <v/>
      </c>
      <c r="D267" s="31" t="str">
        <f t="shared" si="22"/>
        <v/>
      </c>
      <c r="E267" s="32" t="str">
        <f t="shared" si="23"/>
        <v/>
      </c>
      <c r="F267" s="33" t="str">
        <f t="shared" si="24"/>
        <v/>
      </c>
      <c r="G267" s="32" t="str">
        <f t="shared" si="25"/>
        <v/>
      </c>
      <c r="H267" s="32" t="str">
        <f t="shared" si="26"/>
        <v/>
      </c>
      <c r="J267" s="26"/>
      <c r="K267" s="18" t="str">
        <f t="shared" si="27"/>
        <v/>
      </c>
    </row>
    <row r="268" spans="1:11">
      <c r="A268" s="10">
        <v>241</v>
      </c>
      <c r="C268" s="30" t="str">
        <f t="shared" si="21"/>
        <v/>
      </c>
      <c r="D268" s="31" t="str">
        <f t="shared" si="22"/>
        <v/>
      </c>
      <c r="E268" s="32" t="str">
        <f t="shared" si="23"/>
        <v/>
      </c>
      <c r="F268" s="33" t="str">
        <f t="shared" si="24"/>
        <v/>
      </c>
      <c r="G268" s="32" t="str">
        <f t="shared" si="25"/>
        <v/>
      </c>
      <c r="H268" s="32" t="str">
        <f t="shared" si="26"/>
        <v/>
      </c>
      <c r="J268" s="26"/>
      <c r="K268" s="18" t="str">
        <f t="shared" si="27"/>
        <v/>
      </c>
    </row>
    <row r="269" spans="1:11">
      <c r="A269" s="10">
        <v>242</v>
      </c>
      <c r="C269" s="30" t="str">
        <f t="shared" si="21"/>
        <v/>
      </c>
      <c r="D269" s="31" t="str">
        <f t="shared" si="22"/>
        <v/>
      </c>
      <c r="E269" s="32" t="str">
        <f t="shared" si="23"/>
        <v/>
      </c>
      <c r="F269" s="33" t="str">
        <f t="shared" si="24"/>
        <v/>
      </c>
      <c r="G269" s="32" t="str">
        <f t="shared" si="25"/>
        <v/>
      </c>
      <c r="H269" s="32" t="str">
        <f t="shared" si="26"/>
        <v/>
      </c>
      <c r="J269" s="26"/>
      <c r="K269" s="18" t="str">
        <f t="shared" si="27"/>
        <v/>
      </c>
    </row>
    <row r="270" spans="1:11">
      <c r="A270" s="10">
        <v>243</v>
      </c>
      <c r="C270" s="30" t="str">
        <f t="shared" si="21"/>
        <v/>
      </c>
      <c r="D270" s="31" t="str">
        <f t="shared" si="22"/>
        <v/>
      </c>
      <c r="E270" s="32" t="str">
        <f t="shared" si="23"/>
        <v/>
      </c>
      <c r="F270" s="33" t="str">
        <f t="shared" si="24"/>
        <v/>
      </c>
      <c r="G270" s="32" t="str">
        <f t="shared" si="25"/>
        <v/>
      </c>
      <c r="H270" s="32" t="str">
        <f t="shared" si="26"/>
        <v/>
      </c>
      <c r="J270" s="26"/>
      <c r="K270" s="18" t="str">
        <f t="shared" si="27"/>
        <v/>
      </c>
    </row>
    <row r="271" spans="1:11">
      <c r="A271" s="10">
        <v>244</v>
      </c>
      <c r="C271" s="30" t="str">
        <f t="shared" si="21"/>
        <v/>
      </c>
      <c r="D271" s="31" t="str">
        <f t="shared" si="22"/>
        <v/>
      </c>
      <c r="E271" s="32" t="str">
        <f t="shared" si="23"/>
        <v/>
      </c>
      <c r="F271" s="33" t="str">
        <f t="shared" si="24"/>
        <v/>
      </c>
      <c r="G271" s="32" t="str">
        <f t="shared" si="25"/>
        <v/>
      </c>
      <c r="H271" s="32" t="str">
        <f t="shared" si="26"/>
        <v/>
      </c>
      <c r="J271" s="26"/>
      <c r="K271" s="18" t="str">
        <f t="shared" si="27"/>
        <v/>
      </c>
    </row>
    <row r="272" spans="1:11">
      <c r="A272" s="10">
        <v>245</v>
      </c>
      <c r="C272" s="30" t="str">
        <f t="shared" si="21"/>
        <v/>
      </c>
      <c r="D272" s="31" t="str">
        <f t="shared" si="22"/>
        <v/>
      </c>
      <c r="E272" s="32" t="str">
        <f t="shared" si="23"/>
        <v/>
      </c>
      <c r="F272" s="33" t="str">
        <f t="shared" si="24"/>
        <v/>
      </c>
      <c r="G272" s="32" t="str">
        <f t="shared" si="25"/>
        <v/>
      </c>
      <c r="H272" s="32" t="str">
        <f t="shared" si="26"/>
        <v/>
      </c>
      <c r="J272" s="26"/>
      <c r="K272" s="18" t="str">
        <f t="shared" si="27"/>
        <v/>
      </c>
    </row>
    <row r="273" spans="1:11">
      <c r="A273" s="10">
        <v>246</v>
      </c>
      <c r="C273" s="30" t="str">
        <f t="shared" si="21"/>
        <v/>
      </c>
      <c r="D273" s="31" t="str">
        <f t="shared" si="22"/>
        <v/>
      </c>
      <c r="E273" s="32" t="str">
        <f t="shared" si="23"/>
        <v/>
      </c>
      <c r="F273" s="33" t="str">
        <f t="shared" si="24"/>
        <v/>
      </c>
      <c r="G273" s="32" t="str">
        <f t="shared" si="25"/>
        <v/>
      </c>
      <c r="H273" s="32" t="str">
        <f t="shared" si="26"/>
        <v/>
      </c>
      <c r="J273" s="26"/>
      <c r="K273" s="18" t="str">
        <f t="shared" si="27"/>
        <v/>
      </c>
    </row>
    <row r="274" spans="1:11">
      <c r="A274" s="10">
        <v>247</v>
      </c>
      <c r="C274" s="30" t="str">
        <f t="shared" si="21"/>
        <v/>
      </c>
      <c r="D274" s="31" t="str">
        <f t="shared" si="22"/>
        <v/>
      </c>
      <c r="E274" s="32" t="str">
        <f t="shared" si="23"/>
        <v/>
      </c>
      <c r="F274" s="33" t="str">
        <f t="shared" si="24"/>
        <v/>
      </c>
      <c r="G274" s="32" t="str">
        <f t="shared" si="25"/>
        <v/>
      </c>
      <c r="H274" s="32" t="str">
        <f t="shared" si="26"/>
        <v/>
      </c>
      <c r="J274" s="26"/>
      <c r="K274" s="18" t="str">
        <f t="shared" si="27"/>
        <v/>
      </c>
    </row>
    <row r="275" spans="1:11">
      <c r="A275" s="10">
        <v>248</v>
      </c>
      <c r="C275" s="30" t="str">
        <f t="shared" si="21"/>
        <v/>
      </c>
      <c r="D275" s="31" t="str">
        <f t="shared" si="22"/>
        <v/>
      </c>
      <c r="E275" s="32" t="str">
        <f t="shared" si="23"/>
        <v/>
      </c>
      <c r="F275" s="33" t="str">
        <f t="shared" si="24"/>
        <v/>
      </c>
      <c r="G275" s="32" t="str">
        <f t="shared" si="25"/>
        <v/>
      </c>
      <c r="H275" s="32" t="str">
        <f t="shared" si="26"/>
        <v/>
      </c>
      <c r="J275" s="26"/>
      <c r="K275" s="18" t="str">
        <f t="shared" si="27"/>
        <v/>
      </c>
    </row>
    <row r="276" spans="1:11">
      <c r="A276" s="10">
        <v>249</v>
      </c>
      <c r="C276" s="30" t="str">
        <f t="shared" si="21"/>
        <v/>
      </c>
      <c r="D276" s="31" t="str">
        <f t="shared" si="22"/>
        <v/>
      </c>
      <c r="E276" s="32" t="str">
        <f t="shared" si="23"/>
        <v/>
      </c>
      <c r="F276" s="33" t="str">
        <f t="shared" si="24"/>
        <v/>
      </c>
      <c r="G276" s="32" t="str">
        <f t="shared" si="25"/>
        <v/>
      </c>
      <c r="H276" s="32" t="str">
        <f t="shared" si="26"/>
        <v/>
      </c>
      <c r="J276" s="26"/>
      <c r="K276" s="18" t="str">
        <f t="shared" si="27"/>
        <v/>
      </c>
    </row>
    <row r="277" spans="1:11">
      <c r="A277" s="10">
        <v>250</v>
      </c>
      <c r="C277" s="30" t="str">
        <f t="shared" si="21"/>
        <v/>
      </c>
      <c r="D277" s="31" t="str">
        <f t="shared" si="22"/>
        <v/>
      </c>
      <c r="E277" s="32" t="str">
        <f t="shared" si="23"/>
        <v/>
      </c>
      <c r="F277" s="33" t="str">
        <f t="shared" si="24"/>
        <v/>
      </c>
      <c r="G277" s="32" t="str">
        <f t="shared" si="25"/>
        <v/>
      </c>
      <c r="H277" s="32" t="str">
        <f t="shared" si="26"/>
        <v/>
      </c>
      <c r="J277" s="26"/>
      <c r="K277" s="18" t="str">
        <f t="shared" si="27"/>
        <v/>
      </c>
    </row>
    <row r="278" spans="1:11">
      <c r="A278" s="10">
        <v>251</v>
      </c>
      <c r="C278" s="30" t="str">
        <f t="shared" si="21"/>
        <v/>
      </c>
      <c r="D278" s="31" t="str">
        <f t="shared" si="22"/>
        <v/>
      </c>
      <c r="E278" s="32" t="str">
        <f t="shared" si="23"/>
        <v/>
      </c>
      <c r="F278" s="33" t="str">
        <f t="shared" si="24"/>
        <v/>
      </c>
      <c r="G278" s="32" t="str">
        <f t="shared" si="25"/>
        <v/>
      </c>
      <c r="H278" s="32" t="str">
        <f t="shared" si="26"/>
        <v/>
      </c>
      <c r="J278" s="26"/>
      <c r="K278" s="18" t="str">
        <f t="shared" si="27"/>
        <v/>
      </c>
    </row>
    <row r="279" spans="1:11">
      <c r="A279" s="10">
        <v>252</v>
      </c>
      <c r="C279" s="30" t="str">
        <f t="shared" si="21"/>
        <v/>
      </c>
      <c r="D279" s="31" t="str">
        <f t="shared" si="22"/>
        <v/>
      </c>
      <c r="E279" s="32" t="str">
        <f t="shared" si="23"/>
        <v/>
      </c>
      <c r="F279" s="33" t="str">
        <f t="shared" si="24"/>
        <v/>
      </c>
      <c r="G279" s="32" t="str">
        <f t="shared" si="25"/>
        <v/>
      </c>
      <c r="H279" s="32" t="str">
        <f t="shared" si="26"/>
        <v/>
      </c>
      <c r="K279" s="18" t="str">
        <f t="shared" si="27"/>
        <v/>
      </c>
    </row>
    <row r="280" spans="1:11">
      <c r="A280" s="10">
        <v>253</v>
      </c>
      <c r="C280" s="30" t="str">
        <f t="shared" si="21"/>
        <v/>
      </c>
      <c r="D280" s="31" t="str">
        <f t="shared" si="22"/>
        <v/>
      </c>
      <c r="E280" s="32" t="str">
        <f t="shared" si="23"/>
        <v/>
      </c>
      <c r="F280" s="33" t="str">
        <f t="shared" si="24"/>
        <v/>
      </c>
      <c r="G280" s="32" t="str">
        <f t="shared" si="25"/>
        <v/>
      </c>
      <c r="H280" s="32" t="str">
        <f t="shared" si="26"/>
        <v/>
      </c>
      <c r="K280" s="18" t="str">
        <f t="shared" si="27"/>
        <v/>
      </c>
    </row>
    <row r="281" spans="1:11">
      <c r="A281" s="10">
        <v>254</v>
      </c>
      <c r="C281" s="30" t="str">
        <f t="shared" si="21"/>
        <v/>
      </c>
      <c r="D281" s="31" t="str">
        <f t="shared" si="22"/>
        <v/>
      </c>
      <c r="E281" s="32" t="str">
        <f t="shared" si="23"/>
        <v/>
      </c>
      <c r="F281" s="33" t="str">
        <f t="shared" si="24"/>
        <v/>
      </c>
      <c r="G281" s="32" t="str">
        <f t="shared" si="25"/>
        <v/>
      </c>
      <c r="H281" s="32" t="str">
        <f t="shared" si="26"/>
        <v/>
      </c>
      <c r="K281" s="18" t="str">
        <f t="shared" si="27"/>
        <v/>
      </c>
    </row>
    <row r="282" spans="1:11">
      <c r="A282" s="10">
        <v>255</v>
      </c>
      <c r="C282" s="30" t="str">
        <f t="shared" si="21"/>
        <v/>
      </c>
      <c r="D282" s="31" t="str">
        <f t="shared" si="22"/>
        <v/>
      </c>
      <c r="E282" s="32" t="str">
        <f t="shared" si="23"/>
        <v/>
      </c>
      <c r="F282" s="33" t="str">
        <f t="shared" si="24"/>
        <v/>
      </c>
      <c r="G282" s="32" t="str">
        <f t="shared" si="25"/>
        <v/>
      </c>
      <c r="H282" s="32" t="str">
        <f t="shared" si="26"/>
        <v/>
      </c>
      <c r="K282" s="18" t="str">
        <f t="shared" si="27"/>
        <v/>
      </c>
    </row>
    <row r="283" spans="1:11">
      <c r="A283" s="10">
        <v>256</v>
      </c>
      <c r="C283" s="30" t="str">
        <f t="shared" ref="C283:C346" si="28">IF(E$12*E$18&lt;A283,"",A283)</f>
        <v/>
      </c>
      <c r="D283" s="31" t="str">
        <f t="shared" si="22"/>
        <v/>
      </c>
      <c r="E283" s="32" t="str">
        <f t="shared" si="23"/>
        <v/>
      </c>
      <c r="F283" s="33" t="str">
        <f t="shared" si="24"/>
        <v/>
      </c>
      <c r="G283" s="32" t="str">
        <f t="shared" si="25"/>
        <v/>
      </c>
      <c r="H283" s="32" t="str">
        <f t="shared" si="26"/>
        <v/>
      </c>
      <c r="K283" s="18" t="str">
        <f t="shared" si="27"/>
        <v/>
      </c>
    </row>
    <row r="284" spans="1:11">
      <c r="A284" s="10">
        <v>257</v>
      </c>
      <c r="C284" s="30" t="str">
        <f t="shared" si="28"/>
        <v/>
      </c>
      <c r="D284" s="31" t="str">
        <f t="shared" ref="D284:D347" si="29">IF(C284&lt;&gt;"",IF(E$19=1,(H$27*E$10/E$18)/(1-(1+(E$10/E$18))^(-E$12*E$18)),IF(OR(E$19=2,E$19=3),E284+F284,"")),"")</f>
        <v/>
      </c>
      <c r="E284" s="32" t="str">
        <f t="shared" ref="E284:E347" si="30">IF(C284&lt;&gt;"",H283*E$10/E$18,"")</f>
        <v/>
      </c>
      <c r="F284" s="33" t="str">
        <f t="shared" ref="F284:F347" si="31">IF(C284&lt;&gt;"",IF(E$19=1,D284-E284,IF(E$19=2,H$27/(E$12*E$18),IF(E$19=3,IF(E$12*E$18=C284,H$27,0),""))),"")</f>
        <v/>
      </c>
      <c r="G284" s="32" t="str">
        <f t="shared" ref="G284:G347" si="32">IF(C284&lt;&gt;"",G283+F284,"")</f>
        <v/>
      </c>
      <c r="H284" s="32" t="str">
        <f t="shared" ref="H284:H347" si="33">IF(C284&lt;&gt;"",H283-F284,"")</f>
        <v/>
      </c>
      <c r="K284" s="18" t="str">
        <f t="shared" ref="K284:K347" si="34">+D284</f>
        <v/>
      </c>
    </row>
    <row r="285" spans="1:11">
      <c r="A285" s="10">
        <v>258</v>
      </c>
      <c r="C285" s="30" t="str">
        <f t="shared" si="28"/>
        <v/>
      </c>
      <c r="D285" s="31" t="str">
        <f t="shared" si="29"/>
        <v/>
      </c>
      <c r="E285" s="32" t="str">
        <f t="shared" si="30"/>
        <v/>
      </c>
      <c r="F285" s="33" t="str">
        <f t="shared" si="31"/>
        <v/>
      </c>
      <c r="G285" s="32" t="str">
        <f t="shared" si="32"/>
        <v/>
      </c>
      <c r="H285" s="32" t="str">
        <f t="shared" si="33"/>
        <v/>
      </c>
      <c r="K285" s="18" t="str">
        <f t="shared" si="34"/>
        <v/>
      </c>
    </row>
    <row r="286" spans="1:11">
      <c r="A286" s="10">
        <v>259</v>
      </c>
      <c r="C286" s="30" t="str">
        <f t="shared" si="28"/>
        <v/>
      </c>
      <c r="D286" s="31" t="str">
        <f t="shared" si="29"/>
        <v/>
      </c>
      <c r="E286" s="32" t="str">
        <f t="shared" si="30"/>
        <v/>
      </c>
      <c r="F286" s="33" t="str">
        <f t="shared" si="31"/>
        <v/>
      </c>
      <c r="G286" s="32" t="str">
        <f t="shared" si="32"/>
        <v/>
      </c>
      <c r="H286" s="32" t="str">
        <f t="shared" si="33"/>
        <v/>
      </c>
      <c r="K286" s="18" t="str">
        <f t="shared" si="34"/>
        <v/>
      </c>
    </row>
    <row r="287" spans="1:11">
      <c r="A287" s="10">
        <v>260</v>
      </c>
      <c r="C287" s="30" t="str">
        <f t="shared" si="28"/>
        <v/>
      </c>
      <c r="D287" s="31" t="str">
        <f t="shared" si="29"/>
        <v/>
      </c>
      <c r="E287" s="32" t="str">
        <f t="shared" si="30"/>
        <v/>
      </c>
      <c r="F287" s="33" t="str">
        <f t="shared" si="31"/>
        <v/>
      </c>
      <c r="G287" s="32" t="str">
        <f t="shared" si="32"/>
        <v/>
      </c>
      <c r="H287" s="32" t="str">
        <f t="shared" si="33"/>
        <v/>
      </c>
      <c r="K287" s="18" t="str">
        <f t="shared" si="34"/>
        <v/>
      </c>
    </row>
    <row r="288" spans="1:11">
      <c r="A288" s="10">
        <v>261</v>
      </c>
      <c r="C288" s="30" t="str">
        <f t="shared" si="28"/>
        <v/>
      </c>
      <c r="D288" s="31" t="str">
        <f t="shared" si="29"/>
        <v/>
      </c>
      <c r="E288" s="32" t="str">
        <f t="shared" si="30"/>
        <v/>
      </c>
      <c r="F288" s="33" t="str">
        <f t="shared" si="31"/>
        <v/>
      </c>
      <c r="G288" s="32" t="str">
        <f t="shared" si="32"/>
        <v/>
      </c>
      <c r="H288" s="32" t="str">
        <f t="shared" si="33"/>
        <v/>
      </c>
      <c r="K288" s="18" t="str">
        <f t="shared" si="34"/>
        <v/>
      </c>
    </row>
    <row r="289" spans="1:11">
      <c r="A289" s="10">
        <v>262</v>
      </c>
      <c r="C289" s="30" t="str">
        <f t="shared" si="28"/>
        <v/>
      </c>
      <c r="D289" s="31" t="str">
        <f t="shared" si="29"/>
        <v/>
      </c>
      <c r="E289" s="32" t="str">
        <f t="shared" si="30"/>
        <v/>
      </c>
      <c r="F289" s="33" t="str">
        <f t="shared" si="31"/>
        <v/>
      </c>
      <c r="G289" s="32" t="str">
        <f t="shared" si="32"/>
        <v/>
      </c>
      <c r="H289" s="32" t="str">
        <f t="shared" si="33"/>
        <v/>
      </c>
      <c r="K289" s="18" t="str">
        <f t="shared" si="34"/>
        <v/>
      </c>
    </row>
    <row r="290" spans="1:11">
      <c r="A290" s="10">
        <v>263</v>
      </c>
      <c r="C290" s="30" t="str">
        <f t="shared" si="28"/>
        <v/>
      </c>
      <c r="D290" s="31" t="str">
        <f t="shared" si="29"/>
        <v/>
      </c>
      <c r="E290" s="32" t="str">
        <f t="shared" si="30"/>
        <v/>
      </c>
      <c r="F290" s="33" t="str">
        <f t="shared" si="31"/>
        <v/>
      </c>
      <c r="G290" s="32" t="str">
        <f t="shared" si="32"/>
        <v/>
      </c>
      <c r="H290" s="32" t="str">
        <f t="shared" si="33"/>
        <v/>
      </c>
      <c r="K290" s="18" t="str">
        <f t="shared" si="34"/>
        <v/>
      </c>
    </row>
    <row r="291" spans="1:11">
      <c r="A291" s="10">
        <v>264</v>
      </c>
      <c r="C291" s="30" t="str">
        <f t="shared" si="28"/>
        <v/>
      </c>
      <c r="D291" s="31" t="str">
        <f t="shared" si="29"/>
        <v/>
      </c>
      <c r="E291" s="32" t="str">
        <f t="shared" si="30"/>
        <v/>
      </c>
      <c r="F291" s="33" t="str">
        <f t="shared" si="31"/>
        <v/>
      </c>
      <c r="G291" s="32" t="str">
        <f t="shared" si="32"/>
        <v/>
      </c>
      <c r="H291" s="32" t="str">
        <f t="shared" si="33"/>
        <v/>
      </c>
      <c r="K291" s="18" t="str">
        <f t="shared" si="34"/>
        <v/>
      </c>
    </row>
    <row r="292" spans="1:11">
      <c r="A292" s="10">
        <v>265</v>
      </c>
      <c r="C292" s="30" t="str">
        <f t="shared" si="28"/>
        <v/>
      </c>
      <c r="D292" s="31" t="str">
        <f t="shared" si="29"/>
        <v/>
      </c>
      <c r="E292" s="32" t="str">
        <f t="shared" si="30"/>
        <v/>
      </c>
      <c r="F292" s="33" t="str">
        <f t="shared" si="31"/>
        <v/>
      </c>
      <c r="G292" s="32" t="str">
        <f t="shared" si="32"/>
        <v/>
      </c>
      <c r="H292" s="32" t="str">
        <f t="shared" si="33"/>
        <v/>
      </c>
      <c r="K292" s="18" t="str">
        <f t="shared" si="34"/>
        <v/>
      </c>
    </row>
    <row r="293" spans="1:11">
      <c r="A293" s="10">
        <v>266</v>
      </c>
      <c r="C293" s="30" t="str">
        <f t="shared" si="28"/>
        <v/>
      </c>
      <c r="D293" s="31" t="str">
        <f t="shared" si="29"/>
        <v/>
      </c>
      <c r="E293" s="32" t="str">
        <f t="shared" si="30"/>
        <v/>
      </c>
      <c r="F293" s="33" t="str">
        <f t="shared" si="31"/>
        <v/>
      </c>
      <c r="G293" s="32" t="str">
        <f t="shared" si="32"/>
        <v/>
      </c>
      <c r="H293" s="32" t="str">
        <f t="shared" si="33"/>
        <v/>
      </c>
      <c r="K293" s="18" t="str">
        <f t="shared" si="34"/>
        <v/>
      </c>
    </row>
    <row r="294" spans="1:11">
      <c r="A294" s="10">
        <v>267</v>
      </c>
      <c r="C294" s="30" t="str">
        <f t="shared" si="28"/>
        <v/>
      </c>
      <c r="D294" s="31" t="str">
        <f t="shared" si="29"/>
        <v/>
      </c>
      <c r="E294" s="32" t="str">
        <f t="shared" si="30"/>
        <v/>
      </c>
      <c r="F294" s="33" t="str">
        <f t="shared" si="31"/>
        <v/>
      </c>
      <c r="G294" s="32" t="str">
        <f t="shared" si="32"/>
        <v/>
      </c>
      <c r="H294" s="32" t="str">
        <f t="shared" si="33"/>
        <v/>
      </c>
      <c r="K294" s="18" t="str">
        <f t="shared" si="34"/>
        <v/>
      </c>
    </row>
    <row r="295" spans="1:11">
      <c r="A295" s="10">
        <v>268</v>
      </c>
      <c r="C295" s="30" t="str">
        <f t="shared" si="28"/>
        <v/>
      </c>
      <c r="D295" s="31" t="str">
        <f t="shared" si="29"/>
        <v/>
      </c>
      <c r="E295" s="32" t="str">
        <f t="shared" si="30"/>
        <v/>
      </c>
      <c r="F295" s="33" t="str">
        <f t="shared" si="31"/>
        <v/>
      </c>
      <c r="G295" s="32" t="str">
        <f t="shared" si="32"/>
        <v/>
      </c>
      <c r="H295" s="32" t="str">
        <f t="shared" si="33"/>
        <v/>
      </c>
      <c r="K295" s="18" t="str">
        <f t="shared" si="34"/>
        <v/>
      </c>
    </row>
    <row r="296" spans="1:11">
      <c r="A296" s="10">
        <v>269</v>
      </c>
      <c r="C296" s="30" t="str">
        <f t="shared" si="28"/>
        <v/>
      </c>
      <c r="D296" s="31" t="str">
        <f t="shared" si="29"/>
        <v/>
      </c>
      <c r="E296" s="32" t="str">
        <f t="shared" si="30"/>
        <v/>
      </c>
      <c r="F296" s="33" t="str">
        <f t="shared" si="31"/>
        <v/>
      </c>
      <c r="G296" s="32" t="str">
        <f t="shared" si="32"/>
        <v/>
      </c>
      <c r="H296" s="32" t="str">
        <f t="shared" si="33"/>
        <v/>
      </c>
      <c r="K296" s="18" t="str">
        <f t="shared" si="34"/>
        <v/>
      </c>
    </row>
    <row r="297" spans="1:11">
      <c r="A297" s="10">
        <v>270</v>
      </c>
      <c r="C297" s="30" t="str">
        <f t="shared" si="28"/>
        <v/>
      </c>
      <c r="D297" s="31" t="str">
        <f t="shared" si="29"/>
        <v/>
      </c>
      <c r="E297" s="32" t="str">
        <f t="shared" si="30"/>
        <v/>
      </c>
      <c r="F297" s="33" t="str">
        <f t="shared" si="31"/>
        <v/>
      </c>
      <c r="G297" s="32" t="str">
        <f t="shared" si="32"/>
        <v/>
      </c>
      <c r="H297" s="32" t="str">
        <f t="shared" si="33"/>
        <v/>
      </c>
      <c r="K297" s="18" t="str">
        <f t="shared" si="34"/>
        <v/>
      </c>
    </row>
    <row r="298" spans="1:11">
      <c r="A298" s="10">
        <v>271</v>
      </c>
      <c r="C298" s="30" t="str">
        <f t="shared" si="28"/>
        <v/>
      </c>
      <c r="D298" s="31" t="str">
        <f t="shared" si="29"/>
        <v/>
      </c>
      <c r="E298" s="32" t="str">
        <f t="shared" si="30"/>
        <v/>
      </c>
      <c r="F298" s="33" t="str">
        <f t="shared" si="31"/>
        <v/>
      </c>
      <c r="G298" s="32" t="str">
        <f t="shared" si="32"/>
        <v/>
      </c>
      <c r="H298" s="32" t="str">
        <f t="shared" si="33"/>
        <v/>
      </c>
      <c r="K298" s="18" t="str">
        <f t="shared" si="34"/>
        <v/>
      </c>
    </row>
    <row r="299" spans="1:11">
      <c r="A299" s="10">
        <v>272</v>
      </c>
      <c r="C299" s="30" t="str">
        <f t="shared" si="28"/>
        <v/>
      </c>
      <c r="D299" s="31" t="str">
        <f t="shared" si="29"/>
        <v/>
      </c>
      <c r="E299" s="32" t="str">
        <f t="shared" si="30"/>
        <v/>
      </c>
      <c r="F299" s="33" t="str">
        <f t="shared" si="31"/>
        <v/>
      </c>
      <c r="G299" s="32" t="str">
        <f t="shared" si="32"/>
        <v/>
      </c>
      <c r="H299" s="32" t="str">
        <f t="shared" si="33"/>
        <v/>
      </c>
      <c r="K299" s="18" t="str">
        <f t="shared" si="34"/>
        <v/>
      </c>
    </row>
    <row r="300" spans="1:11">
      <c r="A300" s="10">
        <v>273</v>
      </c>
      <c r="C300" s="30" t="str">
        <f t="shared" si="28"/>
        <v/>
      </c>
      <c r="D300" s="31" t="str">
        <f t="shared" si="29"/>
        <v/>
      </c>
      <c r="E300" s="32" t="str">
        <f t="shared" si="30"/>
        <v/>
      </c>
      <c r="F300" s="33" t="str">
        <f t="shared" si="31"/>
        <v/>
      </c>
      <c r="G300" s="32" t="str">
        <f t="shared" si="32"/>
        <v/>
      </c>
      <c r="H300" s="32" t="str">
        <f t="shared" si="33"/>
        <v/>
      </c>
      <c r="K300" s="18" t="str">
        <f t="shared" si="34"/>
        <v/>
      </c>
    </row>
    <row r="301" spans="1:11">
      <c r="A301" s="10">
        <v>274</v>
      </c>
      <c r="C301" s="30" t="str">
        <f t="shared" si="28"/>
        <v/>
      </c>
      <c r="D301" s="31" t="str">
        <f t="shared" si="29"/>
        <v/>
      </c>
      <c r="E301" s="32" t="str">
        <f t="shared" si="30"/>
        <v/>
      </c>
      <c r="F301" s="33" t="str">
        <f t="shared" si="31"/>
        <v/>
      </c>
      <c r="G301" s="32" t="str">
        <f t="shared" si="32"/>
        <v/>
      </c>
      <c r="H301" s="32" t="str">
        <f t="shared" si="33"/>
        <v/>
      </c>
      <c r="K301" s="18" t="str">
        <f t="shared" si="34"/>
        <v/>
      </c>
    </row>
    <row r="302" spans="1:11">
      <c r="A302" s="10">
        <v>275</v>
      </c>
      <c r="C302" s="30" t="str">
        <f t="shared" si="28"/>
        <v/>
      </c>
      <c r="D302" s="31" t="str">
        <f t="shared" si="29"/>
        <v/>
      </c>
      <c r="E302" s="32" t="str">
        <f t="shared" si="30"/>
        <v/>
      </c>
      <c r="F302" s="33" t="str">
        <f t="shared" si="31"/>
        <v/>
      </c>
      <c r="G302" s="32" t="str">
        <f t="shared" si="32"/>
        <v/>
      </c>
      <c r="H302" s="32" t="str">
        <f t="shared" si="33"/>
        <v/>
      </c>
      <c r="K302" s="18" t="str">
        <f t="shared" si="34"/>
        <v/>
      </c>
    </row>
    <row r="303" spans="1:11">
      <c r="A303" s="10">
        <v>276</v>
      </c>
      <c r="C303" s="30" t="str">
        <f t="shared" si="28"/>
        <v/>
      </c>
      <c r="D303" s="31" t="str">
        <f t="shared" si="29"/>
        <v/>
      </c>
      <c r="E303" s="32" t="str">
        <f t="shared" si="30"/>
        <v/>
      </c>
      <c r="F303" s="33" t="str">
        <f t="shared" si="31"/>
        <v/>
      </c>
      <c r="G303" s="32" t="str">
        <f t="shared" si="32"/>
        <v/>
      </c>
      <c r="H303" s="32" t="str">
        <f t="shared" si="33"/>
        <v/>
      </c>
      <c r="K303" s="18" t="str">
        <f t="shared" si="34"/>
        <v/>
      </c>
    </row>
    <row r="304" spans="1:11">
      <c r="A304" s="10">
        <v>277</v>
      </c>
      <c r="C304" s="30" t="str">
        <f t="shared" si="28"/>
        <v/>
      </c>
      <c r="D304" s="31" t="str">
        <f t="shared" si="29"/>
        <v/>
      </c>
      <c r="E304" s="32" t="str">
        <f t="shared" si="30"/>
        <v/>
      </c>
      <c r="F304" s="33" t="str">
        <f t="shared" si="31"/>
        <v/>
      </c>
      <c r="G304" s="32" t="str">
        <f t="shared" si="32"/>
        <v/>
      </c>
      <c r="H304" s="32" t="str">
        <f t="shared" si="33"/>
        <v/>
      </c>
      <c r="K304" s="18" t="str">
        <f t="shared" si="34"/>
        <v/>
      </c>
    </row>
    <row r="305" spans="1:11">
      <c r="A305" s="10">
        <v>278</v>
      </c>
      <c r="C305" s="30" t="str">
        <f t="shared" si="28"/>
        <v/>
      </c>
      <c r="D305" s="31" t="str">
        <f t="shared" si="29"/>
        <v/>
      </c>
      <c r="E305" s="32" t="str">
        <f t="shared" si="30"/>
        <v/>
      </c>
      <c r="F305" s="33" t="str">
        <f t="shared" si="31"/>
        <v/>
      </c>
      <c r="G305" s="32" t="str">
        <f t="shared" si="32"/>
        <v/>
      </c>
      <c r="H305" s="32" t="str">
        <f t="shared" si="33"/>
        <v/>
      </c>
      <c r="K305" s="18" t="str">
        <f t="shared" si="34"/>
        <v/>
      </c>
    </row>
    <row r="306" spans="1:11">
      <c r="A306" s="10">
        <v>279</v>
      </c>
      <c r="C306" s="30" t="str">
        <f t="shared" si="28"/>
        <v/>
      </c>
      <c r="D306" s="31" t="str">
        <f t="shared" si="29"/>
        <v/>
      </c>
      <c r="E306" s="32" t="str">
        <f t="shared" si="30"/>
        <v/>
      </c>
      <c r="F306" s="33" t="str">
        <f t="shared" si="31"/>
        <v/>
      </c>
      <c r="G306" s="32" t="str">
        <f t="shared" si="32"/>
        <v/>
      </c>
      <c r="H306" s="32" t="str">
        <f t="shared" si="33"/>
        <v/>
      </c>
      <c r="K306" s="18" t="str">
        <f t="shared" si="34"/>
        <v/>
      </c>
    </row>
    <row r="307" spans="1:11">
      <c r="A307" s="10">
        <v>280</v>
      </c>
      <c r="C307" s="30" t="str">
        <f t="shared" si="28"/>
        <v/>
      </c>
      <c r="D307" s="31" t="str">
        <f t="shared" si="29"/>
        <v/>
      </c>
      <c r="E307" s="32" t="str">
        <f t="shared" si="30"/>
        <v/>
      </c>
      <c r="F307" s="33" t="str">
        <f t="shared" si="31"/>
        <v/>
      </c>
      <c r="G307" s="32" t="str">
        <f t="shared" si="32"/>
        <v/>
      </c>
      <c r="H307" s="32" t="str">
        <f t="shared" si="33"/>
        <v/>
      </c>
      <c r="K307" s="18" t="str">
        <f t="shared" si="34"/>
        <v/>
      </c>
    </row>
    <row r="308" spans="1:11">
      <c r="A308" s="10">
        <v>281</v>
      </c>
      <c r="C308" s="30" t="str">
        <f t="shared" si="28"/>
        <v/>
      </c>
      <c r="D308" s="31" t="str">
        <f t="shared" si="29"/>
        <v/>
      </c>
      <c r="E308" s="32" t="str">
        <f t="shared" si="30"/>
        <v/>
      </c>
      <c r="F308" s="33" t="str">
        <f t="shared" si="31"/>
        <v/>
      </c>
      <c r="G308" s="32" t="str">
        <f t="shared" si="32"/>
        <v/>
      </c>
      <c r="H308" s="32" t="str">
        <f t="shared" si="33"/>
        <v/>
      </c>
      <c r="K308" s="18" t="str">
        <f t="shared" si="34"/>
        <v/>
      </c>
    </row>
    <row r="309" spans="1:11">
      <c r="A309" s="10">
        <v>282</v>
      </c>
      <c r="C309" s="30" t="str">
        <f t="shared" si="28"/>
        <v/>
      </c>
      <c r="D309" s="31" t="str">
        <f t="shared" si="29"/>
        <v/>
      </c>
      <c r="E309" s="32" t="str">
        <f t="shared" si="30"/>
        <v/>
      </c>
      <c r="F309" s="33" t="str">
        <f t="shared" si="31"/>
        <v/>
      </c>
      <c r="G309" s="32" t="str">
        <f t="shared" si="32"/>
        <v/>
      </c>
      <c r="H309" s="32" t="str">
        <f t="shared" si="33"/>
        <v/>
      </c>
      <c r="K309" s="18" t="str">
        <f t="shared" si="34"/>
        <v/>
      </c>
    </row>
    <row r="310" spans="1:11">
      <c r="A310" s="10">
        <v>283</v>
      </c>
      <c r="C310" s="30" t="str">
        <f t="shared" si="28"/>
        <v/>
      </c>
      <c r="D310" s="31" t="str">
        <f t="shared" si="29"/>
        <v/>
      </c>
      <c r="E310" s="32" t="str">
        <f t="shared" si="30"/>
        <v/>
      </c>
      <c r="F310" s="33" t="str">
        <f t="shared" si="31"/>
        <v/>
      </c>
      <c r="G310" s="32" t="str">
        <f t="shared" si="32"/>
        <v/>
      </c>
      <c r="H310" s="32" t="str">
        <f t="shared" si="33"/>
        <v/>
      </c>
      <c r="K310" s="18" t="str">
        <f t="shared" si="34"/>
        <v/>
      </c>
    </row>
    <row r="311" spans="1:11">
      <c r="A311" s="10">
        <v>284</v>
      </c>
      <c r="C311" s="30" t="str">
        <f t="shared" si="28"/>
        <v/>
      </c>
      <c r="D311" s="31" t="str">
        <f t="shared" si="29"/>
        <v/>
      </c>
      <c r="E311" s="32" t="str">
        <f t="shared" si="30"/>
        <v/>
      </c>
      <c r="F311" s="33" t="str">
        <f t="shared" si="31"/>
        <v/>
      </c>
      <c r="G311" s="32" t="str">
        <f t="shared" si="32"/>
        <v/>
      </c>
      <c r="H311" s="32" t="str">
        <f t="shared" si="33"/>
        <v/>
      </c>
      <c r="K311" s="18" t="str">
        <f t="shared" si="34"/>
        <v/>
      </c>
    </row>
    <row r="312" spans="1:11">
      <c r="A312" s="10">
        <v>285</v>
      </c>
      <c r="C312" s="30" t="str">
        <f t="shared" si="28"/>
        <v/>
      </c>
      <c r="D312" s="31" t="str">
        <f t="shared" si="29"/>
        <v/>
      </c>
      <c r="E312" s="32" t="str">
        <f t="shared" si="30"/>
        <v/>
      </c>
      <c r="F312" s="33" t="str">
        <f t="shared" si="31"/>
        <v/>
      </c>
      <c r="G312" s="32" t="str">
        <f t="shared" si="32"/>
        <v/>
      </c>
      <c r="H312" s="32" t="str">
        <f t="shared" si="33"/>
        <v/>
      </c>
      <c r="K312" s="18" t="str">
        <f t="shared" si="34"/>
        <v/>
      </c>
    </row>
    <row r="313" spans="1:11">
      <c r="A313" s="10">
        <v>286</v>
      </c>
      <c r="C313" s="30" t="str">
        <f t="shared" si="28"/>
        <v/>
      </c>
      <c r="D313" s="31" t="str">
        <f t="shared" si="29"/>
        <v/>
      </c>
      <c r="E313" s="32" t="str">
        <f t="shared" si="30"/>
        <v/>
      </c>
      <c r="F313" s="33" t="str">
        <f t="shared" si="31"/>
        <v/>
      </c>
      <c r="G313" s="32" t="str">
        <f t="shared" si="32"/>
        <v/>
      </c>
      <c r="H313" s="32" t="str">
        <f t="shared" si="33"/>
        <v/>
      </c>
      <c r="K313" s="18" t="str">
        <f t="shared" si="34"/>
        <v/>
      </c>
    </row>
    <row r="314" spans="1:11">
      <c r="A314" s="10">
        <v>287</v>
      </c>
      <c r="C314" s="30" t="str">
        <f t="shared" si="28"/>
        <v/>
      </c>
      <c r="D314" s="31" t="str">
        <f t="shared" si="29"/>
        <v/>
      </c>
      <c r="E314" s="32" t="str">
        <f t="shared" si="30"/>
        <v/>
      </c>
      <c r="F314" s="33" t="str">
        <f t="shared" si="31"/>
        <v/>
      </c>
      <c r="G314" s="32" t="str">
        <f t="shared" si="32"/>
        <v/>
      </c>
      <c r="H314" s="32" t="str">
        <f t="shared" si="33"/>
        <v/>
      </c>
      <c r="K314" s="18" t="str">
        <f t="shared" si="34"/>
        <v/>
      </c>
    </row>
    <row r="315" spans="1:11">
      <c r="A315" s="10">
        <v>288</v>
      </c>
      <c r="C315" s="30" t="str">
        <f t="shared" si="28"/>
        <v/>
      </c>
      <c r="D315" s="31" t="str">
        <f t="shared" si="29"/>
        <v/>
      </c>
      <c r="E315" s="32" t="str">
        <f t="shared" si="30"/>
        <v/>
      </c>
      <c r="F315" s="33" t="str">
        <f t="shared" si="31"/>
        <v/>
      </c>
      <c r="G315" s="32" t="str">
        <f t="shared" si="32"/>
        <v/>
      </c>
      <c r="H315" s="32" t="str">
        <f t="shared" si="33"/>
        <v/>
      </c>
      <c r="K315" s="18" t="str">
        <f t="shared" si="34"/>
        <v/>
      </c>
    </row>
    <row r="316" spans="1:11">
      <c r="A316" s="10">
        <v>289</v>
      </c>
      <c r="C316" s="30" t="str">
        <f t="shared" si="28"/>
        <v/>
      </c>
      <c r="D316" s="31" t="str">
        <f t="shared" si="29"/>
        <v/>
      </c>
      <c r="E316" s="32" t="str">
        <f t="shared" si="30"/>
        <v/>
      </c>
      <c r="F316" s="33" t="str">
        <f t="shared" si="31"/>
        <v/>
      </c>
      <c r="G316" s="32" t="str">
        <f t="shared" si="32"/>
        <v/>
      </c>
      <c r="H316" s="32" t="str">
        <f t="shared" si="33"/>
        <v/>
      </c>
      <c r="K316" s="18" t="str">
        <f t="shared" si="34"/>
        <v/>
      </c>
    </row>
    <row r="317" spans="1:11">
      <c r="A317" s="10">
        <v>290</v>
      </c>
      <c r="C317" s="30" t="str">
        <f t="shared" si="28"/>
        <v/>
      </c>
      <c r="D317" s="31" t="str">
        <f t="shared" si="29"/>
        <v/>
      </c>
      <c r="E317" s="32" t="str">
        <f t="shared" si="30"/>
        <v/>
      </c>
      <c r="F317" s="33" t="str">
        <f t="shared" si="31"/>
        <v/>
      </c>
      <c r="G317" s="32" t="str">
        <f t="shared" si="32"/>
        <v/>
      </c>
      <c r="H317" s="32" t="str">
        <f t="shared" si="33"/>
        <v/>
      </c>
      <c r="K317" s="18" t="str">
        <f t="shared" si="34"/>
        <v/>
      </c>
    </row>
    <row r="318" spans="1:11">
      <c r="A318" s="10">
        <v>291</v>
      </c>
      <c r="C318" s="30" t="str">
        <f t="shared" si="28"/>
        <v/>
      </c>
      <c r="D318" s="31" t="str">
        <f t="shared" si="29"/>
        <v/>
      </c>
      <c r="E318" s="32" t="str">
        <f t="shared" si="30"/>
        <v/>
      </c>
      <c r="F318" s="33" t="str">
        <f t="shared" si="31"/>
        <v/>
      </c>
      <c r="G318" s="32" t="str">
        <f t="shared" si="32"/>
        <v/>
      </c>
      <c r="H318" s="32" t="str">
        <f t="shared" si="33"/>
        <v/>
      </c>
      <c r="K318" s="18" t="str">
        <f t="shared" si="34"/>
        <v/>
      </c>
    </row>
    <row r="319" spans="1:11">
      <c r="A319" s="10">
        <v>292</v>
      </c>
      <c r="C319" s="30" t="str">
        <f t="shared" si="28"/>
        <v/>
      </c>
      <c r="D319" s="31" t="str">
        <f t="shared" si="29"/>
        <v/>
      </c>
      <c r="E319" s="32" t="str">
        <f t="shared" si="30"/>
        <v/>
      </c>
      <c r="F319" s="33" t="str">
        <f t="shared" si="31"/>
        <v/>
      </c>
      <c r="G319" s="32" t="str">
        <f t="shared" si="32"/>
        <v/>
      </c>
      <c r="H319" s="32" t="str">
        <f t="shared" si="33"/>
        <v/>
      </c>
      <c r="K319" s="18" t="str">
        <f t="shared" si="34"/>
        <v/>
      </c>
    </row>
    <row r="320" spans="1:11">
      <c r="A320" s="10">
        <v>293</v>
      </c>
      <c r="C320" s="30" t="str">
        <f t="shared" si="28"/>
        <v/>
      </c>
      <c r="D320" s="31" t="str">
        <f t="shared" si="29"/>
        <v/>
      </c>
      <c r="E320" s="32" t="str">
        <f t="shared" si="30"/>
        <v/>
      </c>
      <c r="F320" s="33" t="str">
        <f t="shared" si="31"/>
        <v/>
      </c>
      <c r="G320" s="32" t="str">
        <f t="shared" si="32"/>
        <v/>
      </c>
      <c r="H320" s="32" t="str">
        <f t="shared" si="33"/>
        <v/>
      </c>
      <c r="K320" s="18" t="str">
        <f t="shared" si="34"/>
        <v/>
      </c>
    </row>
    <row r="321" spans="1:11">
      <c r="A321" s="10">
        <v>294</v>
      </c>
      <c r="C321" s="30" t="str">
        <f t="shared" si="28"/>
        <v/>
      </c>
      <c r="D321" s="31" t="str">
        <f t="shared" si="29"/>
        <v/>
      </c>
      <c r="E321" s="32" t="str">
        <f t="shared" si="30"/>
        <v/>
      </c>
      <c r="F321" s="33" t="str">
        <f t="shared" si="31"/>
        <v/>
      </c>
      <c r="G321" s="32" t="str">
        <f t="shared" si="32"/>
        <v/>
      </c>
      <c r="H321" s="32" t="str">
        <f t="shared" si="33"/>
        <v/>
      </c>
      <c r="K321" s="18" t="str">
        <f t="shared" si="34"/>
        <v/>
      </c>
    </row>
    <row r="322" spans="1:11">
      <c r="A322" s="10">
        <v>295</v>
      </c>
      <c r="C322" s="30" t="str">
        <f t="shared" si="28"/>
        <v/>
      </c>
      <c r="D322" s="31" t="str">
        <f t="shared" si="29"/>
        <v/>
      </c>
      <c r="E322" s="32" t="str">
        <f t="shared" si="30"/>
        <v/>
      </c>
      <c r="F322" s="33" t="str">
        <f t="shared" si="31"/>
        <v/>
      </c>
      <c r="G322" s="32" t="str">
        <f t="shared" si="32"/>
        <v/>
      </c>
      <c r="H322" s="32" t="str">
        <f t="shared" si="33"/>
        <v/>
      </c>
      <c r="K322" s="18" t="str">
        <f t="shared" si="34"/>
        <v/>
      </c>
    </row>
    <row r="323" spans="1:11">
      <c r="A323" s="10">
        <v>296</v>
      </c>
      <c r="C323" s="30" t="str">
        <f t="shared" si="28"/>
        <v/>
      </c>
      <c r="D323" s="31" t="str">
        <f t="shared" si="29"/>
        <v/>
      </c>
      <c r="E323" s="32" t="str">
        <f t="shared" si="30"/>
        <v/>
      </c>
      <c r="F323" s="33" t="str">
        <f t="shared" si="31"/>
        <v/>
      </c>
      <c r="G323" s="32" t="str">
        <f t="shared" si="32"/>
        <v/>
      </c>
      <c r="H323" s="32" t="str">
        <f t="shared" si="33"/>
        <v/>
      </c>
      <c r="K323" s="18" t="str">
        <f t="shared" si="34"/>
        <v/>
      </c>
    </row>
    <row r="324" spans="1:11">
      <c r="A324" s="10">
        <v>297</v>
      </c>
      <c r="C324" s="30" t="str">
        <f t="shared" si="28"/>
        <v/>
      </c>
      <c r="D324" s="31" t="str">
        <f t="shared" si="29"/>
        <v/>
      </c>
      <c r="E324" s="32" t="str">
        <f t="shared" si="30"/>
        <v/>
      </c>
      <c r="F324" s="33" t="str">
        <f t="shared" si="31"/>
        <v/>
      </c>
      <c r="G324" s="32" t="str">
        <f t="shared" si="32"/>
        <v/>
      </c>
      <c r="H324" s="32" t="str">
        <f t="shared" si="33"/>
        <v/>
      </c>
      <c r="K324" s="18" t="str">
        <f t="shared" si="34"/>
        <v/>
      </c>
    </row>
    <row r="325" spans="1:11">
      <c r="A325" s="10">
        <v>298</v>
      </c>
      <c r="C325" s="30" t="str">
        <f t="shared" si="28"/>
        <v/>
      </c>
      <c r="D325" s="31" t="str">
        <f t="shared" si="29"/>
        <v/>
      </c>
      <c r="E325" s="32" t="str">
        <f t="shared" si="30"/>
        <v/>
      </c>
      <c r="F325" s="33" t="str">
        <f t="shared" si="31"/>
        <v/>
      </c>
      <c r="G325" s="32" t="str">
        <f t="shared" si="32"/>
        <v/>
      </c>
      <c r="H325" s="32" t="str">
        <f t="shared" si="33"/>
        <v/>
      </c>
      <c r="K325" s="18" t="str">
        <f t="shared" si="34"/>
        <v/>
      </c>
    </row>
    <row r="326" spans="1:11">
      <c r="A326" s="10">
        <v>299</v>
      </c>
      <c r="C326" s="30" t="str">
        <f t="shared" si="28"/>
        <v/>
      </c>
      <c r="D326" s="31" t="str">
        <f t="shared" si="29"/>
        <v/>
      </c>
      <c r="E326" s="32" t="str">
        <f t="shared" si="30"/>
        <v/>
      </c>
      <c r="F326" s="33" t="str">
        <f t="shared" si="31"/>
        <v/>
      </c>
      <c r="G326" s="32" t="str">
        <f t="shared" si="32"/>
        <v/>
      </c>
      <c r="H326" s="32" t="str">
        <f t="shared" si="33"/>
        <v/>
      </c>
      <c r="K326" s="18" t="str">
        <f t="shared" si="34"/>
        <v/>
      </c>
    </row>
    <row r="327" spans="1:11">
      <c r="A327" s="10">
        <v>300</v>
      </c>
      <c r="C327" s="30" t="str">
        <f t="shared" si="28"/>
        <v/>
      </c>
      <c r="D327" s="31" t="str">
        <f t="shared" si="29"/>
        <v/>
      </c>
      <c r="E327" s="32" t="str">
        <f t="shared" si="30"/>
        <v/>
      </c>
      <c r="F327" s="33" t="str">
        <f t="shared" si="31"/>
        <v/>
      </c>
      <c r="G327" s="32" t="str">
        <f t="shared" si="32"/>
        <v/>
      </c>
      <c r="H327" s="32" t="str">
        <f t="shared" si="33"/>
        <v/>
      </c>
      <c r="K327" s="18" t="str">
        <f t="shared" si="34"/>
        <v/>
      </c>
    </row>
    <row r="328" spans="1:11">
      <c r="A328" s="10">
        <v>301</v>
      </c>
      <c r="C328" s="30" t="str">
        <f t="shared" si="28"/>
        <v/>
      </c>
      <c r="D328" s="31" t="str">
        <f t="shared" si="29"/>
        <v/>
      </c>
      <c r="E328" s="32" t="str">
        <f t="shared" si="30"/>
        <v/>
      </c>
      <c r="F328" s="33" t="str">
        <f t="shared" si="31"/>
        <v/>
      </c>
      <c r="G328" s="32" t="str">
        <f t="shared" si="32"/>
        <v/>
      </c>
      <c r="H328" s="32" t="str">
        <f t="shared" si="33"/>
        <v/>
      </c>
      <c r="K328" s="18" t="str">
        <f t="shared" si="34"/>
        <v/>
      </c>
    </row>
    <row r="329" spans="1:11">
      <c r="A329" s="10">
        <v>302</v>
      </c>
      <c r="C329" s="30" t="str">
        <f t="shared" si="28"/>
        <v/>
      </c>
      <c r="D329" s="31" t="str">
        <f t="shared" si="29"/>
        <v/>
      </c>
      <c r="E329" s="32" t="str">
        <f t="shared" si="30"/>
        <v/>
      </c>
      <c r="F329" s="33" t="str">
        <f t="shared" si="31"/>
        <v/>
      </c>
      <c r="G329" s="32" t="str">
        <f t="shared" si="32"/>
        <v/>
      </c>
      <c r="H329" s="32" t="str">
        <f t="shared" si="33"/>
        <v/>
      </c>
      <c r="K329" s="18" t="str">
        <f t="shared" si="34"/>
        <v/>
      </c>
    </row>
    <row r="330" spans="1:11">
      <c r="A330" s="10">
        <v>303</v>
      </c>
      <c r="C330" s="30" t="str">
        <f t="shared" si="28"/>
        <v/>
      </c>
      <c r="D330" s="31" t="str">
        <f t="shared" si="29"/>
        <v/>
      </c>
      <c r="E330" s="32" t="str">
        <f t="shared" si="30"/>
        <v/>
      </c>
      <c r="F330" s="33" t="str">
        <f t="shared" si="31"/>
        <v/>
      </c>
      <c r="G330" s="32" t="str">
        <f t="shared" si="32"/>
        <v/>
      </c>
      <c r="H330" s="32" t="str">
        <f t="shared" si="33"/>
        <v/>
      </c>
      <c r="K330" s="18" t="str">
        <f t="shared" si="34"/>
        <v/>
      </c>
    </row>
    <row r="331" spans="1:11">
      <c r="A331" s="10">
        <v>304</v>
      </c>
      <c r="C331" s="30" t="str">
        <f t="shared" si="28"/>
        <v/>
      </c>
      <c r="D331" s="31" t="str">
        <f t="shared" si="29"/>
        <v/>
      </c>
      <c r="E331" s="32" t="str">
        <f t="shared" si="30"/>
        <v/>
      </c>
      <c r="F331" s="33" t="str">
        <f t="shared" si="31"/>
        <v/>
      </c>
      <c r="G331" s="32" t="str">
        <f t="shared" si="32"/>
        <v/>
      </c>
      <c r="H331" s="32" t="str">
        <f t="shared" si="33"/>
        <v/>
      </c>
      <c r="K331" s="18" t="str">
        <f t="shared" si="34"/>
        <v/>
      </c>
    </row>
    <row r="332" spans="1:11">
      <c r="A332" s="10">
        <v>305</v>
      </c>
      <c r="C332" s="30" t="str">
        <f t="shared" si="28"/>
        <v/>
      </c>
      <c r="D332" s="31" t="str">
        <f t="shared" si="29"/>
        <v/>
      </c>
      <c r="E332" s="32" t="str">
        <f t="shared" si="30"/>
        <v/>
      </c>
      <c r="F332" s="33" t="str">
        <f t="shared" si="31"/>
        <v/>
      </c>
      <c r="G332" s="32" t="str">
        <f t="shared" si="32"/>
        <v/>
      </c>
      <c r="H332" s="32" t="str">
        <f t="shared" si="33"/>
        <v/>
      </c>
      <c r="K332" s="18" t="str">
        <f t="shared" si="34"/>
        <v/>
      </c>
    </row>
    <row r="333" spans="1:11">
      <c r="A333" s="10">
        <v>306</v>
      </c>
      <c r="C333" s="30" t="str">
        <f t="shared" si="28"/>
        <v/>
      </c>
      <c r="D333" s="31" t="str">
        <f t="shared" si="29"/>
        <v/>
      </c>
      <c r="E333" s="32" t="str">
        <f t="shared" si="30"/>
        <v/>
      </c>
      <c r="F333" s="33" t="str">
        <f t="shared" si="31"/>
        <v/>
      </c>
      <c r="G333" s="32" t="str">
        <f t="shared" si="32"/>
        <v/>
      </c>
      <c r="H333" s="32" t="str">
        <f t="shared" si="33"/>
        <v/>
      </c>
      <c r="K333" s="18" t="str">
        <f t="shared" si="34"/>
        <v/>
      </c>
    </row>
    <row r="334" spans="1:11">
      <c r="A334" s="10">
        <v>307</v>
      </c>
      <c r="C334" s="30" t="str">
        <f t="shared" si="28"/>
        <v/>
      </c>
      <c r="D334" s="31" t="str">
        <f t="shared" si="29"/>
        <v/>
      </c>
      <c r="E334" s="32" t="str">
        <f t="shared" si="30"/>
        <v/>
      </c>
      <c r="F334" s="33" t="str">
        <f t="shared" si="31"/>
        <v/>
      </c>
      <c r="G334" s="32" t="str">
        <f t="shared" si="32"/>
        <v/>
      </c>
      <c r="H334" s="32" t="str">
        <f t="shared" si="33"/>
        <v/>
      </c>
      <c r="K334" s="18" t="str">
        <f t="shared" si="34"/>
        <v/>
      </c>
    </row>
    <row r="335" spans="1:11">
      <c r="A335" s="10">
        <v>308</v>
      </c>
      <c r="C335" s="30" t="str">
        <f t="shared" si="28"/>
        <v/>
      </c>
      <c r="D335" s="31" t="str">
        <f t="shared" si="29"/>
        <v/>
      </c>
      <c r="E335" s="32" t="str">
        <f t="shared" si="30"/>
        <v/>
      </c>
      <c r="F335" s="33" t="str">
        <f t="shared" si="31"/>
        <v/>
      </c>
      <c r="G335" s="32" t="str">
        <f t="shared" si="32"/>
        <v/>
      </c>
      <c r="H335" s="32" t="str">
        <f t="shared" si="33"/>
        <v/>
      </c>
      <c r="K335" s="18" t="str">
        <f t="shared" si="34"/>
        <v/>
      </c>
    </row>
    <row r="336" spans="1:11">
      <c r="A336" s="10">
        <v>309</v>
      </c>
      <c r="C336" s="30" t="str">
        <f t="shared" si="28"/>
        <v/>
      </c>
      <c r="D336" s="31" t="str">
        <f t="shared" si="29"/>
        <v/>
      </c>
      <c r="E336" s="32" t="str">
        <f t="shared" si="30"/>
        <v/>
      </c>
      <c r="F336" s="33" t="str">
        <f t="shared" si="31"/>
        <v/>
      </c>
      <c r="G336" s="32" t="str">
        <f t="shared" si="32"/>
        <v/>
      </c>
      <c r="H336" s="32" t="str">
        <f t="shared" si="33"/>
        <v/>
      </c>
      <c r="K336" s="18" t="str">
        <f t="shared" si="34"/>
        <v/>
      </c>
    </row>
    <row r="337" spans="1:11">
      <c r="A337" s="10">
        <v>310</v>
      </c>
      <c r="C337" s="30" t="str">
        <f t="shared" si="28"/>
        <v/>
      </c>
      <c r="D337" s="31" t="str">
        <f t="shared" si="29"/>
        <v/>
      </c>
      <c r="E337" s="32" t="str">
        <f t="shared" si="30"/>
        <v/>
      </c>
      <c r="F337" s="33" t="str">
        <f t="shared" si="31"/>
        <v/>
      </c>
      <c r="G337" s="32" t="str">
        <f t="shared" si="32"/>
        <v/>
      </c>
      <c r="H337" s="32" t="str">
        <f t="shared" si="33"/>
        <v/>
      </c>
      <c r="K337" s="18" t="str">
        <f t="shared" si="34"/>
        <v/>
      </c>
    </row>
    <row r="338" spans="1:11">
      <c r="A338" s="10">
        <v>311</v>
      </c>
      <c r="C338" s="30" t="str">
        <f t="shared" si="28"/>
        <v/>
      </c>
      <c r="D338" s="31" t="str">
        <f t="shared" si="29"/>
        <v/>
      </c>
      <c r="E338" s="32" t="str">
        <f t="shared" si="30"/>
        <v/>
      </c>
      <c r="F338" s="33" t="str">
        <f t="shared" si="31"/>
        <v/>
      </c>
      <c r="G338" s="32" t="str">
        <f t="shared" si="32"/>
        <v/>
      </c>
      <c r="H338" s="32" t="str">
        <f t="shared" si="33"/>
        <v/>
      </c>
      <c r="K338" s="18" t="str">
        <f t="shared" si="34"/>
        <v/>
      </c>
    </row>
    <row r="339" spans="1:11">
      <c r="A339" s="10">
        <v>312</v>
      </c>
      <c r="C339" s="30" t="str">
        <f t="shared" si="28"/>
        <v/>
      </c>
      <c r="D339" s="31" t="str">
        <f t="shared" si="29"/>
        <v/>
      </c>
      <c r="E339" s="32" t="str">
        <f t="shared" si="30"/>
        <v/>
      </c>
      <c r="F339" s="33" t="str">
        <f t="shared" si="31"/>
        <v/>
      </c>
      <c r="G339" s="32" t="str">
        <f t="shared" si="32"/>
        <v/>
      </c>
      <c r="H339" s="32" t="str">
        <f t="shared" si="33"/>
        <v/>
      </c>
      <c r="K339" s="18" t="str">
        <f t="shared" si="34"/>
        <v/>
      </c>
    </row>
    <row r="340" spans="1:11">
      <c r="A340" s="10">
        <v>313</v>
      </c>
      <c r="C340" s="30" t="str">
        <f t="shared" si="28"/>
        <v/>
      </c>
      <c r="D340" s="31" t="str">
        <f t="shared" si="29"/>
        <v/>
      </c>
      <c r="E340" s="32" t="str">
        <f t="shared" si="30"/>
        <v/>
      </c>
      <c r="F340" s="33" t="str">
        <f t="shared" si="31"/>
        <v/>
      </c>
      <c r="G340" s="32" t="str">
        <f t="shared" si="32"/>
        <v/>
      </c>
      <c r="H340" s="32" t="str">
        <f t="shared" si="33"/>
        <v/>
      </c>
      <c r="K340" s="18" t="str">
        <f t="shared" si="34"/>
        <v/>
      </c>
    </row>
    <row r="341" spans="1:11">
      <c r="A341" s="10">
        <v>314</v>
      </c>
      <c r="C341" s="30" t="str">
        <f t="shared" si="28"/>
        <v/>
      </c>
      <c r="D341" s="31" t="str">
        <f t="shared" si="29"/>
        <v/>
      </c>
      <c r="E341" s="32" t="str">
        <f t="shared" si="30"/>
        <v/>
      </c>
      <c r="F341" s="33" t="str">
        <f t="shared" si="31"/>
        <v/>
      </c>
      <c r="G341" s="32" t="str">
        <f t="shared" si="32"/>
        <v/>
      </c>
      <c r="H341" s="32" t="str">
        <f t="shared" si="33"/>
        <v/>
      </c>
      <c r="K341" s="18" t="str">
        <f t="shared" si="34"/>
        <v/>
      </c>
    </row>
    <row r="342" spans="1:11">
      <c r="A342" s="10">
        <v>315</v>
      </c>
      <c r="C342" s="30" t="str">
        <f t="shared" si="28"/>
        <v/>
      </c>
      <c r="D342" s="31" t="str">
        <f t="shared" si="29"/>
        <v/>
      </c>
      <c r="E342" s="32" t="str">
        <f t="shared" si="30"/>
        <v/>
      </c>
      <c r="F342" s="33" t="str">
        <f t="shared" si="31"/>
        <v/>
      </c>
      <c r="G342" s="32" t="str">
        <f t="shared" si="32"/>
        <v/>
      </c>
      <c r="H342" s="32" t="str">
        <f t="shared" si="33"/>
        <v/>
      </c>
      <c r="K342" s="18" t="str">
        <f t="shared" si="34"/>
        <v/>
      </c>
    </row>
    <row r="343" spans="1:11">
      <c r="A343" s="10">
        <v>316</v>
      </c>
      <c r="C343" s="30" t="str">
        <f t="shared" si="28"/>
        <v/>
      </c>
      <c r="D343" s="31" t="str">
        <f t="shared" si="29"/>
        <v/>
      </c>
      <c r="E343" s="32" t="str">
        <f t="shared" si="30"/>
        <v/>
      </c>
      <c r="F343" s="33" t="str">
        <f t="shared" si="31"/>
        <v/>
      </c>
      <c r="G343" s="32" t="str">
        <f t="shared" si="32"/>
        <v/>
      </c>
      <c r="H343" s="32" t="str">
        <f t="shared" si="33"/>
        <v/>
      </c>
      <c r="K343" s="18" t="str">
        <f t="shared" si="34"/>
        <v/>
      </c>
    </row>
    <row r="344" spans="1:11">
      <c r="A344" s="10">
        <v>317</v>
      </c>
      <c r="C344" s="30" t="str">
        <f t="shared" si="28"/>
        <v/>
      </c>
      <c r="D344" s="31" t="str">
        <f t="shared" si="29"/>
        <v/>
      </c>
      <c r="E344" s="32" t="str">
        <f t="shared" si="30"/>
        <v/>
      </c>
      <c r="F344" s="33" t="str">
        <f t="shared" si="31"/>
        <v/>
      </c>
      <c r="G344" s="32" t="str">
        <f t="shared" si="32"/>
        <v/>
      </c>
      <c r="H344" s="32" t="str">
        <f t="shared" si="33"/>
        <v/>
      </c>
      <c r="K344" s="18" t="str">
        <f t="shared" si="34"/>
        <v/>
      </c>
    </row>
    <row r="345" spans="1:11">
      <c r="A345" s="10">
        <v>318</v>
      </c>
      <c r="C345" s="30" t="str">
        <f t="shared" si="28"/>
        <v/>
      </c>
      <c r="D345" s="31" t="str">
        <f t="shared" si="29"/>
        <v/>
      </c>
      <c r="E345" s="32" t="str">
        <f t="shared" si="30"/>
        <v/>
      </c>
      <c r="F345" s="33" t="str">
        <f t="shared" si="31"/>
        <v/>
      </c>
      <c r="G345" s="32" t="str">
        <f t="shared" si="32"/>
        <v/>
      </c>
      <c r="H345" s="32" t="str">
        <f t="shared" si="33"/>
        <v/>
      </c>
      <c r="K345" s="18" t="str">
        <f t="shared" si="34"/>
        <v/>
      </c>
    </row>
    <row r="346" spans="1:11">
      <c r="A346" s="10">
        <v>319</v>
      </c>
      <c r="C346" s="30" t="str">
        <f t="shared" si="28"/>
        <v/>
      </c>
      <c r="D346" s="31" t="str">
        <f t="shared" si="29"/>
        <v/>
      </c>
      <c r="E346" s="32" t="str">
        <f t="shared" si="30"/>
        <v/>
      </c>
      <c r="F346" s="33" t="str">
        <f t="shared" si="31"/>
        <v/>
      </c>
      <c r="G346" s="32" t="str">
        <f t="shared" si="32"/>
        <v/>
      </c>
      <c r="H346" s="32" t="str">
        <f t="shared" si="33"/>
        <v/>
      </c>
      <c r="K346" s="18" t="str">
        <f t="shared" si="34"/>
        <v/>
      </c>
    </row>
    <row r="347" spans="1:11">
      <c r="A347" s="10">
        <v>320</v>
      </c>
      <c r="C347" s="30" t="str">
        <f t="shared" ref="C347:C410" si="35">IF(E$12*E$18&lt;A347,"",A347)</f>
        <v/>
      </c>
      <c r="D347" s="31" t="str">
        <f t="shared" si="29"/>
        <v/>
      </c>
      <c r="E347" s="32" t="str">
        <f t="shared" si="30"/>
        <v/>
      </c>
      <c r="F347" s="33" t="str">
        <f t="shared" si="31"/>
        <v/>
      </c>
      <c r="G347" s="32" t="str">
        <f t="shared" si="32"/>
        <v/>
      </c>
      <c r="H347" s="32" t="str">
        <f t="shared" si="33"/>
        <v/>
      </c>
      <c r="K347" s="18" t="str">
        <f t="shared" si="34"/>
        <v/>
      </c>
    </row>
    <row r="348" spans="1:11">
      <c r="A348" s="10">
        <v>321</v>
      </c>
      <c r="C348" s="30" t="str">
        <f t="shared" si="35"/>
        <v/>
      </c>
      <c r="D348" s="31" t="str">
        <f t="shared" ref="D348:D411" si="36">IF(C348&lt;&gt;"",IF(E$19=1,(H$27*E$10/E$18)/(1-(1+(E$10/E$18))^(-E$12*E$18)),IF(OR(E$19=2,E$19=3),E348+F348,"")),"")</f>
        <v/>
      </c>
      <c r="E348" s="32" t="str">
        <f t="shared" ref="E348:E411" si="37">IF(C348&lt;&gt;"",H347*E$10/E$18,"")</f>
        <v/>
      </c>
      <c r="F348" s="33" t="str">
        <f t="shared" ref="F348:F411" si="38">IF(C348&lt;&gt;"",IF(E$19=1,D348-E348,IF(E$19=2,H$27/(E$12*E$18),IF(E$19=3,IF(E$12*E$18=C348,H$27,0),""))),"")</f>
        <v/>
      </c>
      <c r="G348" s="32" t="str">
        <f t="shared" ref="G348:G411" si="39">IF(C348&lt;&gt;"",G347+F348,"")</f>
        <v/>
      </c>
      <c r="H348" s="32" t="str">
        <f t="shared" ref="H348:H411" si="40">IF(C348&lt;&gt;"",H347-F348,"")</f>
        <v/>
      </c>
      <c r="K348" s="18" t="str">
        <f t="shared" ref="K348:K411" si="41">+D348</f>
        <v/>
      </c>
    </row>
    <row r="349" spans="1:11">
      <c r="A349" s="10">
        <v>322</v>
      </c>
      <c r="C349" s="30" t="str">
        <f t="shared" si="35"/>
        <v/>
      </c>
      <c r="D349" s="31" t="str">
        <f t="shared" si="36"/>
        <v/>
      </c>
      <c r="E349" s="32" t="str">
        <f t="shared" si="37"/>
        <v/>
      </c>
      <c r="F349" s="33" t="str">
        <f t="shared" si="38"/>
        <v/>
      </c>
      <c r="G349" s="32" t="str">
        <f t="shared" si="39"/>
        <v/>
      </c>
      <c r="H349" s="32" t="str">
        <f t="shared" si="40"/>
        <v/>
      </c>
      <c r="K349" s="18" t="str">
        <f t="shared" si="41"/>
        <v/>
      </c>
    </row>
    <row r="350" spans="1:11">
      <c r="A350" s="10">
        <v>323</v>
      </c>
      <c r="C350" s="30" t="str">
        <f t="shared" si="35"/>
        <v/>
      </c>
      <c r="D350" s="31" t="str">
        <f t="shared" si="36"/>
        <v/>
      </c>
      <c r="E350" s="32" t="str">
        <f t="shared" si="37"/>
        <v/>
      </c>
      <c r="F350" s="33" t="str">
        <f t="shared" si="38"/>
        <v/>
      </c>
      <c r="G350" s="32" t="str">
        <f t="shared" si="39"/>
        <v/>
      </c>
      <c r="H350" s="32" t="str">
        <f t="shared" si="40"/>
        <v/>
      </c>
      <c r="K350" s="18" t="str">
        <f t="shared" si="41"/>
        <v/>
      </c>
    </row>
    <row r="351" spans="1:11">
      <c r="A351" s="10">
        <v>324</v>
      </c>
      <c r="C351" s="30" t="str">
        <f t="shared" si="35"/>
        <v/>
      </c>
      <c r="D351" s="31" t="str">
        <f t="shared" si="36"/>
        <v/>
      </c>
      <c r="E351" s="32" t="str">
        <f t="shared" si="37"/>
        <v/>
      </c>
      <c r="F351" s="33" t="str">
        <f t="shared" si="38"/>
        <v/>
      </c>
      <c r="G351" s="32" t="str">
        <f t="shared" si="39"/>
        <v/>
      </c>
      <c r="H351" s="32" t="str">
        <f t="shared" si="40"/>
        <v/>
      </c>
      <c r="K351" s="18" t="str">
        <f t="shared" si="41"/>
        <v/>
      </c>
    </row>
    <row r="352" spans="1:11">
      <c r="A352" s="10">
        <v>325</v>
      </c>
      <c r="C352" s="30" t="str">
        <f t="shared" si="35"/>
        <v/>
      </c>
      <c r="D352" s="31" t="str">
        <f t="shared" si="36"/>
        <v/>
      </c>
      <c r="E352" s="32" t="str">
        <f t="shared" si="37"/>
        <v/>
      </c>
      <c r="F352" s="33" t="str">
        <f t="shared" si="38"/>
        <v/>
      </c>
      <c r="G352" s="32" t="str">
        <f t="shared" si="39"/>
        <v/>
      </c>
      <c r="H352" s="32" t="str">
        <f t="shared" si="40"/>
        <v/>
      </c>
      <c r="K352" s="18" t="str">
        <f t="shared" si="41"/>
        <v/>
      </c>
    </row>
    <row r="353" spans="1:11">
      <c r="A353" s="10">
        <v>326</v>
      </c>
      <c r="C353" s="30" t="str">
        <f t="shared" si="35"/>
        <v/>
      </c>
      <c r="D353" s="31" t="str">
        <f t="shared" si="36"/>
        <v/>
      </c>
      <c r="E353" s="32" t="str">
        <f t="shared" si="37"/>
        <v/>
      </c>
      <c r="F353" s="33" t="str">
        <f t="shared" si="38"/>
        <v/>
      </c>
      <c r="G353" s="32" t="str">
        <f t="shared" si="39"/>
        <v/>
      </c>
      <c r="H353" s="32" t="str">
        <f t="shared" si="40"/>
        <v/>
      </c>
      <c r="K353" s="18" t="str">
        <f t="shared" si="41"/>
        <v/>
      </c>
    </row>
    <row r="354" spans="1:11">
      <c r="A354" s="10">
        <v>327</v>
      </c>
      <c r="C354" s="30" t="str">
        <f t="shared" si="35"/>
        <v/>
      </c>
      <c r="D354" s="31" t="str">
        <f t="shared" si="36"/>
        <v/>
      </c>
      <c r="E354" s="32" t="str">
        <f t="shared" si="37"/>
        <v/>
      </c>
      <c r="F354" s="33" t="str">
        <f t="shared" si="38"/>
        <v/>
      </c>
      <c r="G354" s="32" t="str">
        <f t="shared" si="39"/>
        <v/>
      </c>
      <c r="H354" s="32" t="str">
        <f t="shared" si="40"/>
        <v/>
      </c>
      <c r="K354" s="18" t="str">
        <f t="shared" si="41"/>
        <v/>
      </c>
    </row>
    <row r="355" spans="1:11">
      <c r="A355" s="10">
        <v>328</v>
      </c>
      <c r="C355" s="30" t="str">
        <f t="shared" si="35"/>
        <v/>
      </c>
      <c r="D355" s="31" t="str">
        <f t="shared" si="36"/>
        <v/>
      </c>
      <c r="E355" s="32" t="str">
        <f t="shared" si="37"/>
        <v/>
      </c>
      <c r="F355" s="33" t="str">
        <f t="shared" si="38"/>
        <v/>
      </c>
      <c r="G355" s="32" t="str">
        <f t="shared" si="39"/>
        <v/>
      </c>
      <c r="H355" s="32" t="str">
        <f t="shared" si="40"/>
        <v/>
      </c>
      <c r="K355" s="18" t="str">
        <f t="shared" si="41"/>
        <v/>
      </c>
    </row>
    <row r="356" spans="1:11">
      <c r="A356" s="10">
        <v>329</v>
      </c>
      <c r="C356" s="30" t="str">
        <f t="shared" si="35"/>
        <v/>
      </c>
      <c r="D356" s="31" t="str">
        <f t="shared" si="36"/>
        <v/>
      </c>
      <c r="E356" s="32" t="str">
        <f t="shared" si="37"/>
        <v/>
      </c>
      <c r="F356" s="33" t="str">
        <f t="shared" si="38"/>
        <v/>
      </c>
      <c r="G356" s="32" t="str">
        <f t="shared" si="39"/>
        <v/>
      </c>
      <c r="H356" s="32" t="str">
        <f t="shared" si="40"/>
        <v/>
      </c>
      <c r="K356" s="18" t="str">
        <f t="shared" si="41"/>
        <v/>
      </c>
    </row>
    <row r="357" spans="1:11">
      <c r="A357" s="10">
        <v>330</v>
      </c>
      <c r="C357" s="30" t="str">
        <f t="shared" si="35"/>
        <v/>
      </c>
      <c r="D357" s="31" t="str">
        <f t="shared" si="36"/>
        <v/>
      </c>
      <c r="E357" s="32" t="str">
        <f t="shared" si="37"/>
        <v/>
      </c>
      <c r="F357" s="33" t="str">
        <f t="shared" si="38"/>
        <v/>
      </c>
      <c r="G357" s="32" t="str">
        <f t="shared" si="39"/>
        <v/>
      </c>
      <c r="H357" s="32" t="str">
        <f t="shared" si="40"/>
        <v/>
      </c>
      <c r="K357" s="18" t="str">
        <f t="shared" si="41"/>
        <v/>
      </c>
    </row>
    <row r="358" spans="1:11">
      <c r="A358" s="10">
        <v>331</v>
      </c>
      <c r="C358" s="30" t="str">
        <f t="shared" si="35"/>
        <v/>
      </c>
      <c r="D358" s="31" t="str">
        <f t="shared" si="36"/>
        <v/>
      </c>
      <c r="E358" s="32" t="str">
        <f t="shared" si="37"/>
        <v/>
      </c>
      <c r="F358" s="33" t="str">
        <f t="shared" si="38"/>
        <v/>
      </c>
      <c r="G358" s="32" t="str">
        <f t="shared" si="39"/>
        <v/>
      </c>
      <c r="H358" s="32" t="str">
        <f t="shared" si="40"/>
        <v/>
      </c>
      <c r="K358" s="18" t="str">
        <f t="shared" si="41"/>
        <v/>
      </c>
    </row>
    <row r="359" spans="1:11">
      <c r="A359" s="10">
        <v>332</v>
      </c>
      <c r="C359" s="30" t="str">
        <f t="shared" si="35"/>
        <v/>
      </c>
      <c r="D359" s="31" t="str">
        <f t="shared" si="36"/>
        <v/>
      </c>
      <c r="E359" s="32" t="str">
        <f t="shared" si="37"/>
        <v/>
      </c>
      <c r="F359" s="33" t="str">
        <f t="shared" si="38"/>
        <v/>
      </c>
      <c r="G359" s="32" t="str">
        <f t="shared" si="39"/>
        <v/>
      </c>
      <c r="H359" s="32" t="str">
        <f t="shared" si="40"/>
        <v/>
      </c>
      <c r="K359" s="18" t="str">
        <f t="shared" si="41"/>
        <v/>
      </c>
    </row>
    <row r="360" spans="1:11">
      <c r="A360" s="10">
        <v>333</v>
      </c>
      <c r="C360" s="30" t="str">
        <f t="shared" si="35"/>
        <v/>
      </c>
      <c r="D360" s="31" t="str">
        <f t="shared" si="36"/>
        <v/>
      </c>
      <c r="E360" s="32" t="str">
        <f t="shared" si="37"/>
        <v/>
      </c>
      <c r="F360" s="33" t="str">
        <f t="shared" si="38"/>
        <v/>
      </c>
      <c r="G360" s="32" t="str">
        <f t="shared" si="39"/>
        <v/>
      </c>
      <c r="H360" s="32" t="str">
        <f t="shared" si="40"/>
        <v/>
      </c>
      <c r="K360" s="18" t="str">
        <f t="shared" si="41"/>
        <v/>
      </c>
    </row>
    <row r="361" spans="1:11">
      <c r="A361" s="10">
        <v>334</v>
      </c>
      <c r="C361" s="30" t="str">
        <f t="shared" si="35"/>
        <v/>
      </c>
      <c r="D361" s="31" t="str">
        <f t="shared" si="36"/>
        <v/>
      </c>
      <c r="E361" s="32" t="str">
        <f t="shared" si="37"/>
        <v/>
      </c>
      <c r="F361" s="33" t="str">
        <f t="shared" si="38"/>
        <v/>
      </c>
      <c r="G361" s="32" t="str">
        <f t="shared" si="39"/>
        <v/>
      </c>
      <c r="H361" s="32" t="str">
        <f t="shared" si="40"/>
        <v/>
      </c>
      <c r="K361" s="18" t="str">
        <f t="shared" si="41"/>
        <v/>
      </c>
    </row>
    <row r="362" spans="1:11">
      <c r="A362" s="10">
        <v>335</v>
      </c>
      <c r="C362" s="30" t="str">
        <f t="shared" si="35"/>
        <v/>
      </c>
      <c r="D362" s="31" t="str">
        <f t="shared" si="36"/>
        <v/>
      </c>
      <c r="E362" s="32" t="str">
        <f t="shared" si="37"/>
        <v/>
      </c>
      <c r="F362" s="33" t="str">
        <f t="shared" si="38"/>
        <v/>
      </c>
      <c r="G362" s="32" t="str">
        <f t="shared" si="39"/>
        <v/>
      </c>
      <c r="H362" s="32" t="str">
        <f t="shared" si="40"/>
        <v/>
      </c>
      <c r="K362" s="18" t="str">
        <f t="shared" si="41"/>
        <v/>
      </c>
    </row>
    <row r="363" spans="1:11">
      <c r="A363" s="10">
        <v>336</v>
      </c>
      <c r="C363" s="30" t="str">
        <f t="shared" si="35"/>
        <v/>
      </c>
      <c r="D363" s="31" t="str">
        <f t="shared" si="36"/>
        <v/>
      </c>
      <c r="E363" s="32" t="str">
        <f t="shared" si="37"/>
        <v/>
      </c>
      <c r="F363" s="33" t="str">
        <f t="shared" si="38"/>
        <v/>
      </c>
      <c r="G363" s="32" t="str">
        <f t="shared" si="39"/>
        <v/>
      </c>
      <c r="H363" s="32" t="str">
        <f t="shared" si="40"/>
        <v/>
      </c>
      <c r="K363" s="18" t="str">
        <f t="shared" si="41"/>
        <v/>
      </c>
    </row>
    <row r="364" spans="1:11">
      <c r="A364" s="10">
        <v>337</v>
      </c>
      <c r="C364" s="30" t="str">
        <f t="shared" si="35"/>
        <v/>
      </c>
      <c r="D364" s="31" t="str">
        <f t="shared" si="36"/>
        <v/>
      </c>
      <c r="E364" s="32" t="str">
        <f t="shared" si="37"/>
        <v/>
      </c>
      <c r="F364" s="33" t="str">
        <f t="shared" si="38"/>
        <v/>
      </c>
      <c r="G364" s="32" t="str">
        <f t="shared" si="39"/>
        <v/>
      </c>
      <c r="H364" s="32" t="str">
        <f t="shared" si="40"/>
        <v/>
      </c>
      <c r="K364" s="18" t="str">
        <f t="shared" si="41"/>
        <v/>
      </c>
    </row>
    <row r="365" spans="1:11">
      <c r="A365" s="10">
        <v>338</v>
      </c>
      <c r="C365" s="30" t="str">
        <f t="shared" si="35"/>
        <v/>
      </c>
      <c r="D365" s="31" t="str">
        <f t="shared" si="36"/>
        <v/>
      </c>
      <c r="E365" s="32" t="str">
        <f t="shared" si="37"/>
        <v/>
      </c>
      <c r="F365" s="33" t="str">
        <f t="shared" si="38"/>
        <v/>
      </c>
      <c r="G365" s="32" t="str">
        <f t="shared" si="39"/>
        <v/>
      </c>
      <c r="H365" s="32" t="str">
        <f t="shared" si="40"/>
        <v/>
      </c>
      <c r="K365" s="18" t="str">
        <f t="shared" si="41"/>
        <v/>
      </c>
    </row>
    <row r="366" spans="1:11">
      <c r="A366" s="10">
        <v>339</v>
      </c>
      <c r="C366" s="30" t="str">
        <f t="shared" si="35"/>
        <v/>
      </c>
      <c r="D366" s="31" t="str">
        <f t="shared" si="36"/>
        <v/>
      </c>
      <c r="E366" s="32" t="str">
        <f t="shared" si="37"/>
        <v/>
      </c>
      <c r="F366" s="33" t="str">
        <f t="shared" si="38"/>
        <v/>
      </c>
      <c r="G366" s="32" t="str">
        <f t="shared" si="39"/>
        <v/>
      </c>
      <c r="H366" s="32" t="str">
        <f t="shared" si="40"/>
        <v/>
      </c>
      <c r="K366" s="18" t="str">
        <f t="shared" si="41"/>
        <v/>
      </c>
    </row>
    <row r="367" spans="1:11">
      <c r="A367" s="10">
        <v>340</v>
      </c>
      <c r="C367" s="30" t="str">
        <f t="shared" si="35"/>
        <v/>
      </c>
      <c r="D367" s="31" t="str">
        <f t="shared" si="36"/>
        <v/>
      </c>
      <c r="E367" s="32" t="str">
        <f t="shared" si="37"/>
        <v/>
      </c>
      <c r="F367" s="33" t="str">
        <f t="shared" si="38"/>
        <v/>
      </c>
      <c r="G367" s="32" t="str">
        <f t="shared" si="39"/>
        <v/>
      </c>
      <c r="H367" s="32" t="str">
        <f t="shared" si="40"/>
        <v/>
      </c>
      <c r="K367" s="18" t="str">
        <f t="shared" si="41"/>
        <v/>
      </c>
    </row>
    <row r="368" spans="1:11">
      <c r="A368" s="10">
        <v>341</v>
      </c>
      <c r="C368" s="30" t="str">
        <f t="shared" si="35"/>
        <v/>
      </c>
      <c r="D368" s="31" t="str">
        <f t="shared" si="36"/>
        <v/>
      </c>
      <c r="E368" s="32" t="str">
        <f t="shared" si="37"/>
        <v/>
      </c>
      <c r="F368" s="33" t="str">
        <f t="shared" si="38"/>
        <v/>
      </c>
      <c r="G368" s="32" t="str">
        <f t="shared" si="39"/>
        <v/>
      </c>
      <c r="H368" s="32" t="str">
        <f t="shared" si="40"/>
        <v/>
      </c>
      <c r="K368" s="18" t="str">
        <f t="shared" si="41"/>
        <v/>
      </c>
    </row>
    <row r="369" spans="1:11">
      <c r="A369" s="10">
        <v>342</v>
      </c>
      <c r="C369" s="30" t="str">
        <f t="shared" si="35"/>
        <v/>
      </c>
      <c r="D369" s="31" t="str">
        <f t="shared" si="36"/>
        <v/>
      </c>
      <c r="E369" s="32" t="str">
        <f t="shared" si="37"/>
        <v/>
      </c>
      <c r="F369" s="33" t="str">
        <f t="shared" si="38"/>
        <v/>
      </c>
      <c r="G369" s="32" t="str">
        <f t="shared" si="39"/>
        <v/>
      </c>
      <c r="H369" s="32" t="str">
        <f t="shared" si="40"/>
        <v/>
      </c>
      <c r="K369" s="18" t="str">
        <f t="shared" si="41"/>
        <v/>
      </c>
    </row>
    <row r="370" spans="1:11">
      <c r="A370" s="10">
        <v>343</v>
      </c>
      <c r="C370" s="30" t="str">
        <f t="shared" si="35"/>
        <v/>
      </c>
      <c r="D370" s="31" t="str">
        <f t="shared" si="36"/>
        <v/>
      </c>
      <c r="E370" s="32" t="str">
        <f t="shared" si="37"/>
        <v/>
      </c>
      <c r="F370" s="33" t="str">
        <f t="shared" si="38"/>
        <v/>
      </c>
      <c r="G370" s="32" t="str">
        <f t="shared" si="39"/>
        <v/>
      </c>
      <c r="H370" s="32" t="str">
        <f t="shared" si="40"/>
        <v/>
      </c>
      <c r="K370" s="18" t="str">
        <f t="shared" si="41"/>
        <v/>
      </c>
    </row>
    <row r="371" spans="1:11">
      <c r="A371" s="10">
        <v>344</v>
      </c>
      <c r="C371" s="30" t="str">
        <f t="shared" si="35"/>
        <v/>
      </c>
      <c r="D371" s="31" t="str">
        <f t="shared" si="36"/>
        <v/>
      </c>
      <c r="E371" s="32" t="str">
        <f t="shared" si="37"/>
        <v/>
      </c>
      <c r="F371" s="33" t="str">
        <f t="shared" si="38"/>
        <v/>
      </c>
      <c r="G371" s="32" t="str">
        <f t="shared" si="39"/>
        <v/>
      </c>
      <c r="H371" s="32" t="str">
        <f t="shared" si="40"/>
        <v/>
      </c>
      <c r="K371" s="18" t="str">
        <f t="shared" si="41"/>
        <v/>
      </c>
    </row>
    <row r="372" spans="1:11">
      <c r="A372" s="10">
        <v>345</v>
      </c>
      <c r="C372" s="30" t="str">
        <f t="shared" si="35"/>
        <v/>
      </c>
      <c r="D372" s="31" t="str">
        <f t="shared" si="36"/>
        <v/>
      </c>
      <c r="E372" s="32" t="str">
        <f t="shared" si="37"/>
        <v/>
      </c>
      <c r="F372" s="33" t="str">
        <f t="shared" si="38"/>
        <v/>
      </c>
      <c r="G372" s="32" t="str">
        <f t="shared" si="39"/>
        <v/>
      </c>
      <c r="H372" s="32" t="str">
        <f t="shared" si="40"/>
        <v/>
      </c>
      <c r="K372" s="18" t="str">
        <f t="shared" si="41"/>
        <v/>
      </c>
    </row>
    <row r="373" spans="1:11">
      <c r="A373" s="10">
        <v>346</v>
      </c>
      <c r="C373" s="30" t="str">
        <f t="shared" si="35"/>
        <v/>
      </c>
      <c r="D373" s="31" t="str">
        <f t="shared" si="36"/>
        <v/>
      </c>
      <c r="E373" s="32" t="str">
        <f t="shared" si="37"/>
        <v/>
      </c>
      <c r="F373" s="33" t="str">
        <f t="shared" si="38"/>
        <v/>
      </c>
      <c r="G373" s="32" t="str">
        <f t="shared" si="39"/>
        <v/>
      </c>
      <c r="H373" s="32" t="str">
        <f t="shared" si="40"/>
        <v/>
      </c>
      <c r="K373" s="18" t="str">
        <f t="shared" si="41"/>
        <v/>
      </c>
    </row>
    <row r="374" spans="1:11">
      <c r="A374" s="10">
        <v>347</v>
      </c>
      <c r="C374" s="30" t="str">
        <f t="shared" si="35"/>
        <v/>
      </c>
      <c r="D374" s="31" t="str">
        <f t="shared" si="36"/>
        <v/>
      </c>
      <c r="E374" s="32" t="str">
        <f t="shared" si="37"/>
        <v/>
      </c>
      <c r="F374" s="33" t="str">
        <f t="shared" si="38"/>
        <v/>
      </c>
      <c r="G374" s="32" t="str">
        <f t="shared" si="39"/>
        <v/>
      </c>
      <c r="H374" s="32" t="str">
        <f t="shared" si="40"/>
        <v/>
      </c>
      <c r="K374" s="18" t="str">
        <f t="shared" si="41"/>
        <v/>
      </c>
    </row>
    <row r="375" spans="1:11">
      <c r="A375" s="10">
        <v>348</v>
      </c>
      <c r="C375" s="30" t="str">
        <f t="shared" si="35"/>
        <v/>
      </c>
      <c r="D375" s="31" t="str">
        <f t="shared" si="36"/>
        <v/>
      </c>
      <c r="E375" s="32" t="str">
        <f t="shared" si="37"/>
        <v/>
      </c>
      <c r="F375" s="33" t="str">
        <f t="shared" si="38"/>
        <v/>
      </c>
      <c r="G375" s="32" t="str">
        <f t="shared" si="39"/>
        <v/>
      </c>
      <c r="H375" s="32" t="str">
        <f t="shared" si="40"/>
        <v/>
      </c>
      <c r="K375" s="18" t="str">
        <f t="shared" si="41"/>
        <v/>
      </c>
    </row>
    <row r="376" spans="1:11">
      <c r="A376" s="10">
        <v>349</v>
      </c>
      <c r="C376" s="30" t="str">
        <f t="shared" si="35"/>
        <v/>
      </c>
      <c r="D376" s="31" t="str">
        <f t="shared" si="36"/>
        <v/>
      </c>
      <c r="E376" s="32" t="str">
        <f t="shared" si="37"/>
        <v/>
      </c>
      <c r="F376" s="33" t="str">
        <f t="shared" si="38"/>
        <v/>
      </c>
      <c r="G376" s="32" t="str">
        <f t="shared" si="39"/>
        <v/>
      </c>
      <c r="H376" s="32" t="str">
        <f t="shared" si="40"/>
        <v/>
      </c>
      <c r="K376" s="18" t="str">
        <f t="shared" si="41"/>
        <v/>
      </c>
    </row>
    <row r="377" spans="1:11">
      <c r="A377" s="10">
        <v>350</v>
      </c>
      <c r="C377" s="30" t="str">
        <f t="shared" si="35"/>
        <v/>
      </c>
      <c r="D377" s="31" t="str">
        <f t="shared" si="36"/>
        <v/>
      </c>
      <c r="E377" s="32" t="str">
        <f t="shared" si="37"/>
        <v/>
      </c>
      <c r="F377" s="33" t="str">
        <f t="shared" si="38"/>
        <v/>
      </c>
      <c r="G377" s="32" t="str">
        <f t="shared" si="39"/>
        <v/>
      </c>
      <c r="H377" s="32" t="str">
        <f t="shared" si="40"/>
        <v/>
      </c>
      <c r="K377" s="18" t="str">
        <f t="shared" si="41"/>
        <v/>
      </c>
    </row>
    <row r="378" spans="1:11">
      <c r="A378" s="10">
        <v>351</v>
      </c>
      <c r="C378" s="30" t="str">
        <f t="shared" si="35"/>
        <v/>
      </c>
      <c r="D378" s="31" t="str">
        <f t="shared" si="36"/>
        <v/>
      </c>
      <c r="E378" s="32" t="str">
        <f t="shared" si="37"/>
        <v/>
      </c>
      <c r="F378" s="33" t="str">
        <f t="shared" si="38"/>
        <v/>
      </c>
      <c r="G378" s="32" t="str">
        <f t="shared" si="39"/>
        <v/>
      </c>
      <c r="H378" s="32" t="str">
        <f t="shared" si="40"/>
        <v/>
      </c>
      <c r="K378" s="18" t="str">
        <f t="shared" si="41"/>
        <v/>
      </c>
    </row>
    <row r="379" spans="1:11">
      <c r="A379" s="10">
        <v>352</v>
      </c>
      <c r="C379" s="30" t="str">
        <f t="shared" si="35"/>
        <v/>
      </c>
      <c r="D379" s="31" t="str">
        <f t="shared" si="36"/>
        <v/>
      </c>
      <c r="E379" s="32" t="str">
        <f t="shared" si="37"/>
        <v/>
      </c>
      <c r="F379" s="33" t="str">
        <f t="shared" si="38"/>
        <v/>
      </c>
      <c r="G379" s="32" t="str">
        <f t="shared" si="39"/>
        <v/>
      </c>
      <c r="H379" s="32" t="str">
        <f t="shared" si="40"/>
        <v/>
      </c>
      <c r="K379" s="18" t="str">
        <f t="shared" si="41"/>
        <v/>
      </c>
    </row>
    <row r="380" spans="1:11">
      <c r="A380" s="10">
        <v>353</v>
      </c>
      <c r="C380" s="30" t="str">
        <f t="shared" si="35"/>
        <v/>
      </c>
      <c r="D380" s="31" t="str">
        <f t="shared" si="36"/>
        <v/>
      </c>
      <c r="E380" s="32" t="str">
        <f t="shared" si="37"/>
        <v/>
      </c>
      <c r="F380" s="33" t="str">
        <f t="shared" si="38"/>
        <v/>
      </c>
      <c r="G380" s="32" t="str">
        <f t="shared" si="39"/>
        <v/>
      </c>
      <c r="H380" s="32" t="str">
        <f t="shared" si="40"/>
        <v/>
      </c>
      <c r="K380" s="18" t="str">
        <f t="shared" si="41"/>
        <v/>
      </c>
    </row>
    <row r="381" spans="1:11">
      <c r="A381" s="10">
        <v>354</v>
      </c>
      <c r="C381" s="30" t="str">
        <f t="shared" si="35"/>
        <v/>
      </c>
      <c r="D381" s="31" t="str">
        <f t="shared" si="36"/>
        <v/>
      </c>
      <c r="E381" s="32" t="str">
        <f t="shared" si="37"/>
        <v/>
      </c>
      <c r="F381" s="33" t="str">
        <f t="shared" si="38"/>
        <v/>
      </c>
      <c r="G381" s="32" t="str">
        <f t="shared" si="39"/>
        <v/>
      </c>
      <c r="H381" s="32" t="str">
        <f t="shared" si="40"/>
        <v/>
      </c>
      <c r="K381" s="18" t="str">
        <f t="shared" si="41"/>
        <v/>
      </c>
    </row>
    <row r="382" spans="1:11">
      <c r="A382" s="10">
        <v>355</v>
      </c>
      <c r="C382" s="30" t="str">
        <f t="shared" si="35"/>
        <v/>
      </c>
      <c r="D382" s="31" t="str">
        <f t="shared" si="36"/>
        <v/>
      </c>
      <c r="E382" s="32" t="str">
        <f t="shared" si="37"/>
        <v/>
      </c>
      <c r="F382" s="33" t="str">
        <f t="shared" si="38"/>
        <v/>
      </c>
      <c r="G382" s="32" t="str">
        <f t="shared" si="39"/>
        <v/>
      </c>
      <c r="H382" s="32" t="str">
        <f t="shared" si="40"/>
        <v/>
      </c>
      <c r="K382" s="18" t="str">
        <f t="shared" si="41"/>
        <v/>
      </c>
    </row>
    <row r="383" spans="1:11">
      <c r="A383" s="10">
        <v>356</v>
      </c>
      <c r="C383" s="30" t="str">
        <f t="shared" si="35"/>
        <v/>
      </c>
      <c r="D383" s="31" t="str">
        <f t="shared" si="36"/>
        <v/>
      </c>
      <c r="E383" s="32" t="str">
        <f t="shared" si="37"/>
        <v/>
      </c>
      <c r="F383" s="33" t="str">
        <f t="shared" si="38"/>
        <v/>
      </c>
      <c r="G383" s="32" t="str">
        <f t="shared" si="39"/>
        <v/>
      </c>
      <c r="H383" s="32" t="str">
        <f t="shared" si="40"/>
        <v/>
      </c>
      <c r="K383" s="18" t="str">
        <f t="shared" si="41"/>
        <v/>
      </c>
    </row>
    <row r="384" spans="1:11">
      <c r="A384" s="10">
        <v>357</v>
      </c>
      <c r="C384" s="30" t="str">
        <f t="shared" si="35"/>
        <v/>
      </c>
      <c r="D384" s="31" t="str">
        <f t="shared" si="36"/>
        <v/>
      </c>
      <c r="E384" s="32" t="str">
        <f t="shared" si="37"/>
        <v/>
      </c>
      <c r="F384" s="33" t="str">
        <f t="shared" si="38"/>
        <v/>
      </c>
      <c r="G384" s="32" t="str">
        <f t="shared" si="39"/>
        <v/>
      </c>
      <c r="H384" s="32" t="str">
        <f t="shared" si="40"/>
        <v/>
      </c>
      <c r="K384" s="18" t="str">
        <f t="shared" si="41"/>
        <v/>
      </c>
    </row>
    <row r="385" spans="1:11">
      <c r="A385" s="10">
        <v>358</v>
      </c>
      <c r="C385" s="30" t="str">
        <f t="shared" si="35"/>
        <v/>
      </c>
      <c r="D385" s="31" t="str">
        <f t="shared" si="36"/>
        <v/>
      </c>
      <c r="E385" s="32" t="str">
        <f t="shared" si="37"/>
        <v/>
      </c>
      <c r="F385" s="33" t="str">
        <f t="shared" si="38"/>
        <v/>
      </c>
      <c r="G385" s="32" t="str">
        <f t="shared" si="39"/>
        <v/>
      </c>
      <c r="H385" s="32" t="str">
        <f t="shared" si="40"/>
        <v/>
      </c>
      <c r="K385" s="18" t="str">
        <f t="shared" si="41"/>
        <v/>
      </c>
    </row>
    <row r="386" spans="1:11">
      <c r="A386" s="10">
        <v>359</v>
      </c>
      <c r="C386" s="30" t="str">
        <f t="shared" si="35"/>
        <v/>
      </c>
      <c r="D386" s="31" t="str">
        <f t="shared" si="36"/>
        <v/>
      </c>
      <c r="E386" s="32" t="str">
        <f t="shared" si="37"/>
        <v/>
      </c>
      <c r="F386" s="33" t="str">
        <f t="shared" si="38"/>
        <v/>
      </c>
      <c r="G386" s="32" t="str">
        <f t="shared" si="39"/>
        <v/>
      </c>
      <c r="H386" s="32" t="str">
        <f t="shared" si="40"/>
        <v/>
      </c>
      <c r="K386" s="18" t="str">
        <f t="shared" si="41"/>
        <v/>
      </c>
    </row>
    <row r="387" spans="1:11">
      <c r="A387" s="10">
        <v>360</v>
      </c>
      <c r="C387" s="30" t="str">
        <f t="shared" si="35"/>
        <v/>
      </c>
      <c r="D387" s="31" t="str">
        <f t="shared" si="36"/>
        <v/>
      </c>
      <c r="E387" s="32" t="str">
        <f t="shared" si="37"/>
        <v/>
      </c>
      <c r="F387" s="33" t="str">
        <f t="shared" si="38"/>
        <v/>
      </c>
      <c r="G387" s="32" t="str">
        <f t="shared" si="39"/>
        <v/>
      </c>
      <c r="H387" s="32" t="str">
        <f t="shared" si="40"/>
        <v/>
      </c>
      <c r="K387" s="18" t="str">
        <f t="shared" si="41"/>
        <v/>
      </c>
    </row>
    <row r="388" spans="1:11">
      <c r="A388" s="10">
        <v>361</v>
      </c>
      <c r="C388" s="30" t="str">
        <f t="shared" si="35"/>
        <v/>
      </c>
      <c r="D388" s="31" t="str">
        <f t="shared" si="36"/>
        <v/>
      </c>
      <c r="E388" s="32" t="str">
        <f t="shared" si="37"/>
        <v/>
      </c>
      <c r="F388" s="33" t="str">
        <f t="shared" si="38"/>
        <v/>
      </c>
      <c r="G388" s="32" t="str">
        <f t="shared" si="39"/>
        <v/>
      </c>
      <c r="H388" s="32" t="str">
        <f t="shared" si="40"/>
        <v/>
      </c>
      <c r="K388" s="18" t="str">
        <f t="shared" si="41"/>
        <v/>
      </c>
    </row>
    <row r="389" spans="1:11">
      <c r="A389" s="10">
        <v>362</v>
      </c>
      <c r="C389" s="30" t="str">
        <f t="shared" si="35"/>
        <v/>
      </c>
      <c r="D389" s="31" t="str">
        <f t="shared" si="36"/>
        <v/>
      </c>
      <c r="E389" s="32" t="str">
        <f t="shared" si="37"/>
        <v/>
      </c>
      <c r="F389" s="33" t="str">
        <f t="shared" si="38"/>
        <v/>
      </c>
      <c r="G389" s="32" t="str">
        <f t="shared" si="39"/>
        <v/>
      </c>
      <c r="H389" s="32" t="str">
        <f t="shared" si="40"/>
        <v/>
      </c>
      <c r="K389" s="18" t="str">
        <f t="shared" si="41"/>
        <v/>
      </c>
    </row>
    <row r="390" spans="1:11">
      <c r="A390" s="10">
        <v>363</v>
      </c>
      <c r="C390" s="30" t="str">
        <f t="shared" si="35"/>
        <v/>
      </c>
      <c r="D390" s="31" t="str">
        <f t="shared" si="36"/>
        <v/>
      </c>
      <c r="E390" s="32" t="str">
        <f t="shared" si="37"/>
        <v/>
      </c>
      <c r="F390" s="33" t="str">
        <f t="shared" si="38"/>
        <v/>
      </c>
      <c r="G390" s="32" t="str">
        <f t="shared" si="39"/>
        <v/>
      </c>
      <c r="H390" s="32" t="str">
        <f t="shared" si="40"/>
        <v/>
      </c>
      <c r="K390" s="18" t="str">
        <f t="shared" si="41"/>
        <v/>
      </c>
    </row>
    <row r="391" spans="1:11">
      <c r="A391" s="10">
        <v>364</v>
      </c>
      <c r="C391" s="30" t="str">
        <f t="shared" si="35"/>
        <v/>
      </c>
      <c r="D391" s="31" t="str">
        <f t="shared" si="36"/>
        <v/>
      </c>
      <c r="E391" s="32" t="str">
        <f t="shared" si="37"/>
        <v/>
      </c>
      <c r="F391" s="33" t="str">
        <f t="shared" si="38"/>
        <v/>
      </c>
      <c r="G391" s="32" t="str">
        <f t="shared" si="39"/>
        <v/>
      </c>
      <c r="H391" s="32" t="str">
        <f t="shared" si="40"/>
        <v/>
      </c>
      <c r="K391" s="18" t="str">
        <f t="shared" si="41"/>
        <v/>
      </c>
    </row>
    <row r="392" spans="1:11">
      <c r="A392" s="10">
        <v>365</v>
      </c>
      <c r="C392" s="30" t="str">
        <f t="shared" si="35"/>
        <v/>
      </c>
      <c r="D392" s="31" t="str">
        <f t="shared" si="36"/>
        <v/>
      </c>
      <c r="E392" s="32" t="str">
        <f t="shared" si="37"/>
        <v/>
      </c>
      <c r="F392" s="33" t="str">
        <f t="shared" si="38"/>
        <v/>
      </c>
      <c r="G392" s="32" t="str">
        <f t="shared" si="39"/>
        <v/>
      </c>
      <c r="H392" s="32" t="str">
        <f t="shared" si="40"/>
        <v/>
      </c>
      <c r="K392" s="18" t="str">
        <f t="shared" si="41"/>
        <v/>
      </c>
    </row>
    <row r="393" spans="1:11">
      <c r="A393" s="10">
        <v>366</v>
      </c>
      <c r="C393" s="30" t="str">
        <f t="shared" si="35"/>
        <v/>
      </c>
      <c r="D393" s="31" t="str">
        <f t="shared" si="36"/>
        <v/>
      </c>
      <c r="E393" s="32" t="str">
        <f t="shared" si="37"/>
        <v/>
      </c>
      <c r="F393" s="33" t="str">
        <f t="shared" si="38"/>
        <v/>
      </c>
      <c r="G393" s="32" t="str">
        <f t="shared" si="39"/>
        <v/>
      </c>
      <c r="H393" s="32" t="str">
        <f t="shared" si="40"/>
        <v/>
      </c>
      <c r="K393" s="18" t="str">
        <f t="shared" si="41"/>
        <v/>
      </c>
    </row>
    <row r="394" spans="1:11">
      <c r="A394" s="10">
        <v>367</v>
      </c>
      <c r="C394" s="30" t="str">
        <f t="shared" si="35"/>
        <v/>
      </c>
      <c r="D394" s="31" t="str">
        <f t="shared" si="36"/>
        <v/>
      </c>
      <c r="E394" s="32" t="str">
        <f t="shared" si="37"/>
        <v/>
      </c>
      <c r="F394" s="33" t="str">
        <f t="shared" si="38"/>
        <v/>
      </c>
      <c r="G394" s="32" t="str">
        <f t="shared" si="39"/>
        <v/>
      </c>
      <c r="H394" s="32" t="str">
        <f t="shared" si="40"/>
        <v/>
      </c>
      <c r="K394" s="18" t="str">
        <f t="shared" si="41"/>
        <v/>
      </c>
    </row>
    <row r="395" spans="1:11">
      <c r="A395" s="10">
        <v>368</v>
      </c>
      <c r="C395" s="30" t="str">
        <f t="shared" si="35"/>
        <v/>
      </c>
      <c r="D395" s="31" t="str">
        <f t="shared" si="36"/>
        <v/>
      </c>
      <c r="E395" s="32" t="str">
        <f t="shared" si="37"/>
        <v/>
      </c>
      <c r="F395" s="33" t="str">
        <f t="shared" si="38"/>
        <v/>
      </c>
      <c r="G395" s="32" t="str">
        <f t="shared" si="39"/>
        <v/>
      </c>
      <c r="H395" s="32" t="str">
        <f t="shared" si="40"/>
        <v/>
      </c>
      <c r="K395" s="18" t="str">
        <f t="shared" si="41"/>
        <v/>
      </c>
    </row>
    <row r="396" spans="1:11">
      <c r="A396" s="10">
        <v>369</v>
      </c>
      <c r="C396" s="30" t="str">
        <f t="shared" si="35"/>
        <v/>
      </c>
      <c r="D396" s="31" t="str">
        <f t="shared" si="36"/>
        <v/>
      </c>
      <c r="E396" s="32" t="str">
        <f t="shared" si="37"/>
        <v/>
      </c>
      <c r="F396" s="33" t="str">
        <f t="shared" si="38"/>
        <v/>
      </c>
      <c r="G396" s="32" t="str">
        <f t="shared" si="39"/>
        <v/>
      </c>
      <c r="H396" s="32" t="str">
        <f t="shared" si="40"/>
        <v/>
      </c>
      <c r="K396" s="18" t="str">
        <f t="shared" si="41"/>
        <v/>
      </c>
    </row>
    <row r="397" spans="1:11">
      <c r="A397" s="10">
        <v>370</v>
      </c>
      <c r="C397" s="30" t="str">
        <f t="shared" si="35"/>
        <v/>
      </c>
      <c r="D397" s="31" t="str">
        <f t="shared" si="36"/>
        <v/>
      </c>
      <c r="E397" s="32" t="str">
        <f t="shared" si="37"/>
        <v/>
      </c>
      <c r="F397" s="33" t="str">
        <f t="shared" si="38"/>
        <v/>
      </c>
      <c r="G397" s="32" t="str">
        <f t="shared" si="39"/>
        <v/>
      </c>
      <c r="H397" s="32" t="str">
        <f t="shared" si="40"/>
        <v/>
      </c>
      <c r="K397" s="18" t="str">
        <f t="shared" si="41"/>
        <v/>
      </c>
    </row>
    <row r="398" spans="1:11">
      <c r="A398" s="10">
        <v>371</v>
      </c>
      <c r="C398" s="30" t="str">
        <f t="shared" si="35"/>
        <v/>
      </c>
      <c r="D398" s="31" t="str">
        <f t="shared" si="36"/>
        <v/>
      </c>
      <c r="E398" s="32" t="str">
        <f t="shared" si="37"/>
        <v/>
      </c>
      <c r="F398" s="33" t="str">
        <f t="shared" si="38"/>
        <v/>
      </c>
      <c r="G398" s="32" t="str">
        <f t="shared" si="39"/>
        <v/>
      </c>
      <c r="H398" s="32" t="str">
        <f t="shared" si="40"/>
        <v/>
      </c>
      <c r="K398" s="18" t="str">
        <f t="shared" si="41"/>
        <v/>
      </c>
    </row>
    <row r="399" spans="1:11">
      <c r="A399" s="10">
        <v>372</v>
      </c>
      <c r="C399" s="30" t="str">
        <f t="shared" si="35"/>
        <v/>
      </c>
      <c r="D399" s="31" t="str">
        <f t="shared" si="36"/>
        <v/>
      </c>
      <c r="E399" s="32" t="str">
        <f t="shared" si="37"/>
        <v/>
      </c>
      <c r="F399" s="33" t="str">
        <f t="shared" si="38"/>
        <v/>
      </c>
      <c r="G399" s="32" t="str">
        <f t="shared" si="39"/>
        <v/>
      </c>
      <c r="H399" s="32" t="str">
        <f t="shared" si="40"/>
        <v/>
      </c>
      <c r="K399" s="18" t="str">
        <f t="shared" si="41"/>
        <v/>
      </c>
    </row>
    <row r="400" spans="1:11">
      <c r="A400" s="10">
        <v>373</v>
      </c>
      <c r="C400" s="30" t="str">
        <f t="shared" si="35"/>
        <v/>
      </c>
      <c r="D400" s="31" t="str">
        <f t="shared" si="36"/>
        <v/>
      </c>
      <c r="E400" s="32" t="str">
        <f t="shared" si="37"/>
        <v/>
      </c>
      <c r="F400" s="33" t="str">
        <f t="shared" si="38"/>
        <v/>
      </c>
      <c r="G400" s="32" t="str">
        <f t="shared" si="39"/>
        <v/>
      </c>
      <c r="H400" s="32" t="str">
        <f t="shared" si="40"/>
        <v/>
      </c>
      <c r="K400" s="18" t="str">
        <f t="shared" si="41"/>
        <v/>
      </c>
    </row>
    <row r="401" spans="1:11">
      <c r="A401" s="10">
        <v>374</v>
      </c>
      <c r="C401" s="30" t="str">
        <f t="shared" si="35"/>
        <v/>
      </c>
      <c r="D401" s="31" t="str">
        <f t="shared" si="36"/>
        <v/>
      </c>
      <c r="E401" s="32" t="str">
        <f t="shared" si="37"/>
        <v/>
      </c>
      <c r="F401" s="33" t="str">
        <f t="shared" si="38"/>
        <v/>
      </c>
      <c r="G401" s="32" t="str">
        <f t="shared" si="39"/>
        <v/>
      </c>
      <c r="H401" s="32" t="str">
        <f t="shared" si="40"/>
        <v/>
      </c>
      <c r="K401" s="18" t="str">
        <f t="shared" si="41"/>
        <v/>
      </c>
    </row>
    <row r="402" spans="1:11">
      <c r="A402" s="10">
        <v>375</v>
      </c>
      <c r="C402" s="30" t="str">
        <f t="shared" si="35"/>
        <v/>
      </c>
      <c r="D402" s="31" t="str">
        <f t="shared" si="36"/>
        <v/>
      </c>
      <c r="E402" s="32" t="str">
        <f t="shared" si="37"/>
        <v/>
      </c>
      <c r="F402" s="33" t="str">
        <f t="shared" si="38"/>
        <v/>
      </c>
      <c r="G402" s="32" t="str">
        <f t="shared" si="39"/>
        <v/>
      </c>
      <c r="H402" s="32" t="str">
        <f t="shared" si="40"/>
        <v/>
      </c>
      <c r="K402" s="18" t="str">
        <f t="shared" si="41"/>
        <v/>
      </c>
    </row>
    <row r="403" spans="1:11">
      <c r="A403" s="10">
        <v>376</v>
      </c>
      <c r="C403" s="30" t="str">
        <f t="shared" si="35"/>
        <v/>
      </c>
      <c r="D403" s="31" t="str">
        <f t="shared" si="36"/>
        <v/>
      </c>
      <c r="E403" s="32" t="str">
        <f t="shared" si="37"/>
        <v/>
      </c>
      <c r="F403" s="33" t="str">
        <f t="shared" si="38"/>
        <v/>
      </c>
      <c r="G403" s="32" t="str">
        <f t="shared" si="39"/>
        <v/>
      </c>
      <c r="H403" s="32" t="str">
        <f t="shared" si="40"/>
        <v/>
      </c>
      <c r="K403" s="18" t="str">
        <f t="shared" si="41"/>
        <v/>
      </c>
    </row>
    <row r="404" spans="1:11">
      <c r="A404" s="10">
        <v>377</v>
      </c>
      <c r="C404" s="30" t="str">
        <f t="shared" si="35"/>
        <v/>
      </c>
      <c r="D404" s="31" t="str">
        <f t="shared" si="36"/>
        <v/>
      </c>
      <c r="E404" s="32" t="str">
        <f t="shared" si="37"/>
        <v/>
      </c>
      <c r="F404" s="33" t="str">
        <f t="shared" si="38"/>
        <v/>
      </c>
      <c r="G404" s="32" t="str">
        <f t="shared" si="39"/>
        <v/>
      </c>
      <c r="H404" s="32" t="str">
        <f t="shared" si="40"/>
        <v/>
      </c>
      <c r="K404" s="18" t="str">
        <f t="shared" si="41"/>
        <v/>
      </c>
    </row>
    <row r="405" spans="1:11">
      <c r="A405" s="10">
        <v>378</v>
      </c>
      <c r="C405" s="30" t="str">
        <f t="shared" si="35"/>
        <v/>
      </c>
      <c r="D405" s="31" t="str">
        <f t="shared" si="36"/>
        <v/>
      </c>
      <c r="E405" s="32" t="str">
        <f t="shared" si="37"/>
        <v/>
      </c>
      <c r="F405" s="33" t="str">
        <f t="shared" si="38"/>
        <v/>
      </c>
      <c r="G405" s="32" t="str">
        <f t="shared" si="39"/>
        <v/>
      </c>
      <c r="H405" s="32" t="str">
        <f t="shared" si="40"/>
        <v/>
      </c>
      <c r="K405" s="18" t="str">
        <f t="shared" si="41"/>
        <v/>
      </c>
    </row>
    <row r="406" spans="1:11">
      <c r="A406" s="10">
        <v>379</v>
      </c>
      <c r="C406" s="30" t="str">
        <f t="shared" si="35"/>
        <v/>
      </c>
      <c r="D406" s="31" t="str">
        <f t="shared" si="36"/>
        <v/>
      </c>
      <c r="E406" s="32" t="str">
        <f t="shared" si="37"/>
        <v/>
      </c>
      <c r="F406" s="33" t="str">
        <f t="shared" si="38"/>
        <v/>
      </c>
      <c r="G406" s="32" t="str">
        <f t="shared" si="39"/>
        <v/>
      </c>
      <c r="H406" s="32" t="str">
        <f t="shared" si="40"/>
        <v/>
      </c>
      <c r="K406" s="18" t="str">
        <f t="shared" si="41"/>
        <v/>
      </c>
    </row>
    <row r="407" spans="1:11">
      <c r="A407" s="10">
        <v>380</v>
      </c>
      <c r="C407" s="30" t="str">
        <f t="shared" si="35"/>
        <v/>
      </c>
      <c r="D407" s="31" t="str">
        <f t="shared" si="36"/>
        <v/>
      </c>
      <c r="E407" s="32" t="str">
        <f t="shared" si="37"/>
        <v/>
      </c>
      <c r="F407" s="33" t="str">
        <f t="shared" si="38"/>
        <v/>
      </c>
      <c r="G407" s="32" t="str">
        <f t="shared" si="39"/>
        <v/>
      </c>
      <c r="H407" s="32" t="str">
        <f t="shared" si="40"/>
        <v/>
      </c>
      <c r="K407" s="18" t="str">
        <f t="shared" si="41"/>
        <v/>
      </c>
    </row>
    <row r="408" spans="1:11">
      <c r="A408" s="10">
        <v>381</v>
      </c>
      <c r="C408" s="30" t="str">
        <f t="shared" si="35"/>
        <v/>
      </c>
      <c r="D408" s="31" t="str">
        <f t="shared" si="36"/>
        <v/>
      </c>
      <c r="E408" s="32" t="str">
        <f t="shared" si="37"/>
        <v/>
      </c>
      <c r="F408" s="33" t="str">
        <f t="shared" si="38"/>
        <v/>
      </c>
      <c r="G408" s="32" t="str">
        <f t="shared" si="39"/>
        <v/>
      </c>
      <c r="H408" s="32" t="str">
        <f t="shared" si="40"/>
        <v/>
      </c>
      <c r="K408" s="18" t="str">
        <f t="shared" si="41"/>
        <v/>
      </c>
    </row>
    <row r="409" spans="1:11">
      <c r="A409" s="10">
        <v>382</v>
      </c>
      <c r="C409" s="30" t="str">
        <f t="shared" si="35"/>
        <v/>
      </c>
      <c r="D409" s="31" t="str">
        <f t="shared" si="36"/>
        <v/>
      </c>
      <c r="E409" s="32" t="str">
        <f t="shared" si="37"/>
        <v/>
      </c>
      <c r="F409" s="33" t="str">
        <f t="shared" si="38"/>
        <v/>
      </c>
      <c r="G409" s="32" t="str">
        <f t="shared" si="39"/>
        <v/>
      </c>
      <c r="H409" s="32" t="str">
        <f t="shared" si="40"/>
        <v/>
      </c>
      <c r="K409" s="18" t="str">
        <f t="shared" si="41"/>
        <v/>
      </c>
    </row>
    <row r="410" spans="1:11">
      <c r="A410" s="10">
        <v>383</v>
      </c>
      <c r="C410" s="30" t="str">
        <f t="shared" si="35"/>
        <v/>
      </c>
      <c r="D410" s="31" t="str">
        <f t="shared" si="36"/>
        <v/>
      </c>
      <c r="E410" s="32" t="str">
        <f t="shared" si="37"/>
        <v/>
      </c>
      <c r="F410" s="33" t="str">
        <f t="shared" si="38"/>
        <v/>
      </c>
      <c r="G410" s="32" t="str">
        <f t="shared" si="39"/>
        <v/>
      </c>
      <c r="H410" s="32" t="str">
        <f t="shared" si="40"/>
        <v/>
      </c>
      <c r="K410" s="18" t="str">
        <f t="shared" si="41"/>
        <v/>
      </c>
    </row>
    <row r="411" spans="1:11">
      <c r="A411" s="10">
        <v>384</v>
      </c>
      <c r="C411" s="30" t="str">
        <f t="shared" ref="C411:C474" si="42">IF(E$12*E$18&lt;A411,"",A411)</f>
        <v/>
      </c>
      <c r="D411" s="31" t="str">
        <f t="shared" si="36"/>
        <v/>
      </c>
      <c r="E411" s="32" t="str">
        <f t="shared" si="37"/>
        <v/>
      </c>
      <c r="F411" s="33" t="str">
        <f t="shared" si="38"/>
        <v/>
      </c>
      <c r="G411" s="32" t="str">
        <f t="shared" si="39"/>
        <v/>
      </c>
      <c r="H411" s="32" t="str">
        <f t="shared" si="40"/>
        <v/>
      </c>
      <c r="K411" s="18" t="str">
        <f t="shared" si="41"/>
        <v/>
      </c>
    </row>
    <row r="412" spans="1:11">
      <c r="A412" s="10">
        <v>385</v>
      </c>
      <c r="C412" s="30" t="str">
        <f t="shared" si="42"/>
        <v/>
      </c>
      <c r="D412" s="31" t="str">
        <f t="shared" ref="D412:D475" si="43">IF(C412&lt;&gt;"",IF(E$19=1,(H$27*E$10/E$18)/(1-(1+(E$10/E$18))^(-E$12*E$18)),IF(OR(E$19=2,E$19=3),E412+F412,"")),"")</f>
        <v/>
      </c>
      <c r="E412" s="32" t="str">
        <f t="shared" ref="E412:E475" si="44">IF(C412&lt;&gt;"",H411*E$10/E$18,"")</f>
        <v/>
      </c>
      <c r="F412" s="33" t="str">
        <f t="shared" ref="F412:F475" si="45">IF(C412&lt;&gt;"",IF(E$19=1,D412-E412,IF(E$19=2,H$27/(E$12*E$18),IF(E$19=3,IF(E$12*E$18=C412,H$27,0),""))),"")</f>
        <v/>
      </c>
      <c r="G412" s="32" t="str">
        <f t="shared" ref="G412:G475" si="46">IF(C412&lt;&gt;"",G411+F412,"")</f>
        <v/>
      </c>
      <c r="H412" s="32" t="str">
        <f t="shared" ref="H412:H475" si="47">IF(C412&lt;&gt;"",H411-F412,"")</f>
        <v/>
      </c>
      <c r="K412" s="18" t="str">
        <f t="shared" ref="K412:K475" si="48">+D412</f>
        <v/>
      </c>
    </row>
    <row r="413" spans="1:11">
      <c r="A413" s="10">
        <v>386</v>
      </c>
      <c r="C413" s="30" t="str">
        <f t="shared" si="42"/>
        <v/>
      </c>
      <c r="D413" s="31" t="str">
        <f t="shared" si="43"/>
        <v/>
      </c>
      <c r="E413" s="32" t="str">
        <f t="shared" si="44"/>
        <v/>
      </c>
      <c r="F413" s="33" t="str">
        <f t="shared" si="45"/>
        <v/>
      </c>
      <c r="G413" s="32" t="str">
        <f t="shared" si="46"/>
        <v/>
      </c>
      <c r="H413" s="32" t="str">
        <f t="shared" si="47"/>
        <v/>
      </c>
      <c r="K413" s="18" t="str">
        <f t="shared" si="48"/>
        <v/>
      </c>
    </row>
    <row r="414" spans="1:11">
      <c r="A414" s="10">
        <v>387</v>
      </c>
      <c r="C414" s="30" t="str">
        <f t="shared" si="42"/>
        <v/>
      </c>
      <c r="D414" s="31" t="str">
        <f t="shared" si="43"/>
        <v/>
      </c>
      <c r="E414" s="32" t="str">
        <f t="shared" si="44"/>
        <v/>
      </c>
      <c r="F414" s="33" t="str">
        <f t="shared" si="45"/>
        <v/>
      </c>
      <c r="G414" s="32" t="str">
        <f t="shared" si="46"/>
        <v/>
      </c>
      <c r="H414" s="32" t="str">
        <f t="shared" si="47"/>
        <v/>
      </c>
      <c r="K414" s="18" t="str">
        <f t="shared" si="48"/>
        <v/>
      </c>
    </row>
    <row r="415" spans="1:11">
      <c r="A415" s="10">
        <v>388</v>
      </c>
      <c r="C415" s="30" t="str">
        <f t="shared" si="42"/>
        <v/>
      </c>
      <c r="D415" s="31" t="str">
        <f t="shared" si="43"/>
        <v/>
      </c>
      <c r="E415" s="32" t="str">
        <f t="shared" si="44"/>
        <v/>
      </c>
      <c r="F415" s="33" t="str">
        <f t="shared" si="45"/>
        <v/>
      </c>
      <c r="G415" s="32" t="str">
        <f t="shared" si="46"/>
        <v/>
      </c>
      <c r="H415" s="32" t="str">
        <f t="shared" si="47"/>
        <v/>
      </c>
      <c r="K415" s="18" t="str">
        <f t="shared" si="48"/>
        <v/>
      </c>
    </row>
    <row r="416" spans="1:11">
      <c r="A416" s="10">
        <v>389</v>
      </c>
      <c r="C416" s="30" t="str">
        <f t="shared" si="42"/>
        <v/>
      </c>
      <c r="D416" s="31" t="str">
        <f t="shared" si="43"/>
        <v/>
      </c>
      <c r="E416" s="32" t="str">
        <f t="shared" si="44"/>
        <v/>
      </c>
      <c r="F416" s="33" t="str">
        <f t="shared" si="45"/>
        <v/>
      </c>
      <c r="G416" s="32" t="str">
        <f t="shared" si="46"/>
        <v/>
      </c>
      <c r="H416" s="32" t="str">
        <f t="shared" si="47"/>
        <v/>
      </c>
      <c r="K416" s="18" t="str">
        <f t="shared" si="48"/>
        <v/>
      </c>
    </row>
    <row r="417" spans="1:11">
      <c r="A417" s="10">
        <v>390</v>
      </c>
      <c r="C417" s="30" t="str">
        <f t="shared" si="42"/>
        <v/>
      </c>
      <c r="D417" s="31" t="str">
        <f t="shared" si="43"/>
        <v/>
      </c>
      <c r="E417" s="32" t="str">
        <f t="shared" si="44"/>
        <v/>
      </c>
      <c r="F417" s="33" t="str">
        <f t="shared" si="45"/>
        <v/>
      </c>
      <c r="G417" s="32" t="str">
        <f t="shared" si="46"/>
        <v/>
      </c>
      <c r="H417" s="32" t="str">
        <f t="shared" si="47"/>
        <v/>
      </c>
      <c r="K417" s="18" t="str">
        <f t="shared" si="48"/>
        <v/>
      </c>
    </row>
    <row r="418" spans="1:11">
      <c r="A418" s="10">
        <v>391</v>
      </c>
      <c r="C418" s="30" t="str">
        <f t="shared" si="42"/>
        <v/>
      </c>
      <c r="D418" s="31" t="str">
        <f t="shared" si="43"/>
        <v/>
      </c>
      <c r="E418" s="32" t="str">
        <f t="shared" si="44"/>
        <v/>
      </c>
      <c r="F418" s="33" t="str">
        <f t="shared" si="45"/>
        <v/>
      </c>
      <c r="G418" s="32" t="str">
        <f t="shared" si="46"/>
        <v/>
      </c>
      <c r="H418" s="32" t="str">
        <f t="shared" si="47"/>
        <v/>
      </c>
      <c r="K418" s="18" t="str">
        <f t="shared" si="48"/>
        <v/>
      </c>
    </row>
    <row r="419" spans="1:11">
      <c r="A419" s="10">
        <v>392</v>
      </c>
      <c r="C419" s="30" t="str">
        <f t="shared" si="42"/>
        <v/>
      </c>
      <c r="D419" s="31" t="str">
        <f t="shared" si="43"/>
        <v/>
      </c>
      <c r="E419" s="32" t="str">
        <f t="shared" si="44"/>
        <v/>
      </c>
      <c r="F419" s="33" t="str">
        <f t="shared" si="45"/>
        <v/>
      </c>
      <c r="G419" s="32" t="str">
        <f t="shared" si="46"/>
        <v/>
      </c>
      <c r="H419" s="32" t="str">
        <f t="shared" si="47"/>
        <v/>
      </c>
      <c r="K419" s="18" t="str">
        <f t="shared" si="48"/>
        <v/>
      </c>
    </row>
    <row r="420" spans="1:11">
      <c r="A420" s="10">
        <v>393</v>
      </c>
      <c r="C420" s="30" t="str">
        <f t="shared" si="42"/>
        <v/>
      </c>
      <c r="D420" s="31" t="str">
        <f t="shared" si="43"/>
        <v/>
      </c>
      <c r="E420" s="32" t="str">
        <f t="shared" si="44"/>
        <v/>
      </c>
      <c r="F420" s="33" t="str">
        <f t="shared" si="45"/>
        <v/>
      </c>
      <c r="G420" s="32" t="str">
        <f t="shared" si="46"/>
        <v/>
      </c>
      <c r="H420" s="32" t="str">
        <f t="shared" si="47"/>
        <v/>
      </c>
      <c r="K420" s="18" t="str">
        <f t="shared" si="48"/>
        <v/>
      </c>
    </row>
    <row r="421" spans="1:11">
      <c r="A421" s="10">
        <v>394</v>
      </c>
      <c r="C421" s="30" t="str">
        <f t="shared" si="42"/>
        <v/>
      </c>
      <c r="D421" s="31" t="str">
        <f t="shared" si="43"/>
        <v/>
      </c>
      <c r="E421" s="32" t="str">
        <f t="shared" si="44"/>
        <v/>
      </c>
      <c r="F421" s="33" t="str">
        <f t="shared" si="45"/>
        <v/>
      </c>
      <c r="G421" s="32" t="str">
        <f t="shared" si="46"/>
        <v/>
      </c>
      <c r="H421" s="32" t="str">
        <f t="shared" si="47"/>
        <v/>
      </c>
      <c r="K421" s="18" t="str">
        <f t="shared" si="48"/>
        <v/>
      </c>
    </row>
    <row r="422" spans="1:11">
      <c r="A422" s="10">
        <v>395</v>
      </c>
      <c r="C422" s="30" t="str">
        <f t="shared" si="42"/>
        <v/>
      </c>
      <c r="D422" s="31" t="str">
        <f t="shared" si="43"/>
        <v/>
      </c>
      <c r="E422" s="32" t="str">
        <f t="shared" si="44"/>
        <v/>
      </c>
      <c r="F422" s="33" t="str">
        <f t="shared" si="45"/>
        <v/>
      </c>
      <c r="G422" s="32" t="str">
        <f t="shared" si="46"/>
        <v/>
      </c>
      <c r="H422" s="32" t="str">
        <f t="shared" si="47"/>
        <v/>
      </c>
      <c r="K422" s="18" t="str">
        <f t="shared" si="48"/>
        <v/>
      </c>
    </row>
    <row r="423" spans="1:11">
      <c r="A423" s="10">
        <v>396</v>
      </c>
      <c r="C423" s="30" t="str">
        <f t="shared" si="42"/>
        <v/>
      </c>
      <c r="D423" s="31" t="str">
        <f t="shared" si="43"/>
        <v/>
      </c>
      <c r="E423" s="32" t="str">
        <f t="shared" si="44"/>
        <v/>
      </c>
      <c r="F423" s="33" t="str">
        <f t="shared" si="45"/>
        <v/>
      </c>
      <c r="G423" s="32" t="str">
        <f t="shared" si="46"/>
        <v/>
      </c>
      <c r="H423" s="32" t="str">
        <f t="shared" si="47"/>
        <v/>
      </c>
      <c r="K423" s="18" t="str">
        <f t="shared" si="48"/>
        <v/>
      </c>
    </row>
    <row r="424" spans="1:11">
      <c r="A424" s="10">
        <v>397</v>
      </c>
      <c r="C424" s="30" t="str">
        <f t="shared" si="42"/>
        <v/>
      </c>
      <c r="D424" s="31" t="str">
        <f t="shared" si="43"/>
        <v/>
      </c>
      <c r="E424" s="32" t="str">
        <f t="shared" si="44"/>
        <v/>
      </c>
      <c r="F424" s="33" t="str">
        <f t="shared" si="45"/>
        <v/>
      </c>
      <c r="G424" s="32" t="str">
        <f t="shared" si="46"/>
        <v/>
      </c>
      <c r="H424" s="32" t="str">
        <f t="shared" si="47"/>
        <v/>
      </c>
      <c r="K424" s="18" t="str">
        <f t="shared" si="48"/>
        <v/>
      </c>
    </row>
    <row r="425" spans="1:11">
      <c r="A425" s="10">
        <v>398</v>
      </c>
      <c r="C425" s="30" t="str">
        <f t="shared" si="42"/>
        <v/>
      </c>
      <c r="D425" s="31" t="str">
        <f t="shared" si="43"/>
        <v/>
      </c>
      <c r="E425" s="32" t="str">
        <f t="shared" si="44"/>
        <v/>
      </c>
      <c r="F425" s="33" t="str">
        <f t="shared" si="45"/>
        <v/>
      </c>
      <c r="G425" s="32" t="str">
        <f t="shared" si="46"/>
        <v/>
      </c>
      <c r="H425" s="32" t="str">
        <f t="shared" si="47"/>
        <v/>
      </c>
      <c r="K425" s="18" t="str">
        <f t="shared" si="48"/>
        <v/>
      </c>
    </row>
    <row r="426" spans="1:11">
      <c r="A426" s="10">
        <v>399</v>
      </c>
      <c r="C426" s="30" t="str">
        <f t="shared" si="42"/>
        <v/>
      </c>
      <c r="D426" s="31" t="str">
        <f t="shared" si="43"/>
        <v/>
      </c>
      <c r="E426" s="32" t="str">
        <f t="shared" si="44"/>
        <v/>
      </c>
      <c r="F426" s="33" t="str">
        <f t="shared" si="45"/>
        <v/>
      </c>
      <c r="G426" s="32" t="str">
        <f t="shared" si="46"/>
        <v/>
      </c>
      <c r="H426" s="32" t="str">
        <f t="shared" si="47"/>
        <v/>
      </c>
      <c r="K426" s="18" t="str">
        <f t="shared" si="48"/>
        <v/>
      </c>
    </row>
    <row r="427" spans="1:11">
      <c r="A427" s="10">
        <v>400</v>
      </c>
      <c r="C427" s="30" t="str">
        <f t="shared" si="42"/>
        <v/>
      </c>
      <c r="D427" s="31" t="str">
        <f t="shared" si="43"/>
        <v/>
      </c>
      <c r="E427" s="32" t="str">
        <f t="shared" si="44"/>
        <v/>
      </c>
      <c r="F427" s="33" t="str">
        <f t="shared" si="45"/>
        <v/>
      </c>
      <c r="G427" s="32" t="str">
        <f t="shared" si="46"/>
        <v/>
      </c>
      <c r="H427" s="32" t="str">
        <f t="shared" si="47"/>
        <v/>
      </c>
      <c r="K427" s="18" t="str">
        <f t="shared" si="48"/>
        <v/>
      </c>
    </row>
    <row r="428" spans="1:11">
      <c r="A428" s="10">
        <v>401</v>
      </c>
      <c r="C428" s="30" t="str">
        <f t="shared" si="42"/>
        <v/>
      </c>
      <c r="D428" s="31" t="str">
        <f t="shared" si="43"/>
        <v/>
      </c>
      <c r="E428" s="32" t="str">
        <f t="shared" si="44"/>
        <v/>
      </c>
      <c r="F428" s="33" t="str">
        <f t="shared" si="45"/>
        <v/>
      </c>
      <c r="G428" s="32" t="str">
        <f t="shared" si="46"/>
        <v/>
      </c>
      <c r="H428" s="32" t="str">
        <f t="shared" si="47"/>
        <v/>
      </c>
      <c r="K428" s="18" t="str">
        <f t="shared" si="48"/>
        <v/>
      </c>
    </row>
    <row r="429" spans="1:11">
      <c r="A429" s="10">
        <v>402</v>
      </c>
      <c r="C429" s="30" t="str">
        <f t="shared" si="42"/>
        <v/>
      </c>
      <c r="D429" s="31" t="str">
        <f t="shared" si="43"/>
        <v/>
      </c>
      <c r="E429" s="32" t="str">
        <f t="shared" si="44"/>
        <v/>
      </c>
      <c r="F429" s="33" t="str">
        <f t="shared" si="45"/>
        <v/>
      </c>
      <c r="G429" s="32" t="str">
        <f t="shared" si="46"/>
        <v/>
      </c>
      <c r="H429" s="32" t="str">
        <f t="shared" si="47"/>
        <v/>
      </c>
      <c r="K429" s="18" t="str">
        <f t="shared" si="48"/>
        <v/>
      </c>
    </row>
    <row r="430" spans="1:11">
      <c r="A430" s="10">
        <v>403</v>
      </c>
      <c r="C430" s="30" t="str">
        <f t="shared" si="42"/>
        <v/>
      </c>
      <c r="D430" s="31" t="str">
        <f t="shared" si="43"/>
        <v/>
      </c>
      <c r="E430" s="32" t="str">
        <f t="shared" si="44"/>
        <v/>
      </c>
      <c r="F430" s="33" t="str">
        <f t="shared" si="45"/>
        <v/>
      </c>
      <c r="G430" s="32" t="str">
        <f t="shared" si="46"/>
        <v/>
      </c>
      <c r="H430" s="32" t="str">
        <f t="shared" si="47"/>
        <v/>
      </c>
      <c r="K430" s="18" t="str">
        <f t="shared" si="48"/>
        <v/>
      </c>
    </row>
    <row r="431" spans="1:11">
      <c r="A431" s="10">
        <v>404</v>
      </c>
      <c r="C431" s="30" t="str">
        <f t="shared" si="42"/>
        <v/>
      </c>
      <c r="D431" s="31" t="str">
        <f t="shared" si="43"/>
        <v/>
      </c>
      <c r="E431" s="32" t="str">
        <f t="shared" si="44"/>
        <v/>
      </c>
      <c r="F431" s="33" t="str">
        <f t="shared" si="45"/>
        <v/>
      </c>
      <c r="G431" s="32" t="str">
        <f t="shared" si="46"/>
        <v/>
      </c>
      <c r="H431" s="32" t="str">
        <f t="shared" si="47"/>
        <v/>
      </c>
      <c r="K431" s="18" t="str">
        <f t="shared" si="48"/>
        <v/>
      </c>
    </row>
    <row r="432" spans="1:11">
      <c r="A432" s="10">
        <v>405</v>
      </c>
      <c r="C432" s="30" t="str">
        <f t="shared" si="42"/>
        <v/>
      </c>
      <c r="D432" s="31" t="str">
        <f t="shared" si="43"/>
        <v/>
      </c>
      <c r="E432" s="32" t="str">
        <f t="shared" si="44"/>
        <v/>
      </c>
      <c r="F432" s="33" t="str">
        <f t="shared" si="45"/>
        <v/>
      </c>
      <c r="G432" s="32" t="str">
        <f t="shared" si="46"/>
        <v/>
      </c>
      <c r="H432" s="32" t="str">
        <f t="shared" si="47"/>
        <v/>
      </c>
      <c r="K432" s="18" t="str">
        <f t="shared" si="48"/>
        <v/>
      </c>
    </row>
    <row r="433" spans="1:11">
      <c r="A433" s="10">
        <v>406</v>
      </c>
      <c r="C433" s="30" t="str">
        <f t="shared" si="42"/>
        <v/>
      </c>
      <c r="D433" s="31" t="str">
        <f t="shared" si="43"/>
        <v/>
      </c>
      <c r="E433" s="32" t="str">
        <f t="shared" si="44"/>
        <v/>
      </c>
      <c r="F433" s="33" t="str">
        <f t="shared" si="45"/>
        <v/>
      </c>
      <c r="G433" s="32" t="str">
        <f t="shared" si="46"/>
        <v/>
      </c>
      <c r="H433" s="32" t="str">
        <f t="shared" si="47"/>
        <v/>
      </c>
      <c r="K433" s="18" t="str">
        <f t="shared" si="48"/>
        <v/>
      </c>
    </row>
    <row r="434" spans="1:11">
      <c r="A434" s="10">
        <v>407</v>
      </c>
      <c r="C434" s="30" t="str">
        <f t="shared" si="42"/>
        <v/>
      </c>
      <c r="D434" s="31" t="str">
        <f t="shared" si="43"/>
        <v/>
      </c>
      <c r="E434" s="32" t="str">
        <f t="shared" si="44"/>
        <v/>
      </c>
      <c r="F434" s="33" t="str">
        <f t="shared" si="45"/>
        <v/>
      </c>
      <c r="G434" s="32" t="str">
        <f t="shared" si="46"/>
        <v/>
      </c>
      <c r="H434" s="32" t="str">
        <f t="shared" si="47"/>
        <v/>
      </c>
      <c r="K434" s="18" t="str">
        <f t="shared" si="48"/>
        <v/>
      </c>
    </row>
    <row r="435" spans="1:11">
      <c r="A435" s="10">
        <v>408</v>
      </c>
      <c r="C435" s="30" t="str">
        <f t="shared" si="42"/>
        <v/>
      </c>
      <c r="D435" s="31" t="str">
        <f t="shared" si="43"/>
        <v/>
      </c>
      <c r="E435" s="32" t="str">
        <f t="shared" si="44"/>
        <v/>
      </c>
      <c r="F435" s="33" t="str">
        <f t="shared" si="45"/>
        <v/>
      </c>
      <c r="G435" s="32" t="str">
        <f t="shared" si="46"/>
        <v/>
      </c>
      <c r="H435" s="32" t="str">
        <f t="shared" si="47"/>
        <v/>
      </c>
      <c r="K435" s="18" t="str">
        <f t="shared" si="48"/>
        <v/>
      </c>
    </row>
    <row r="436" spans="1:11">
      <c r="A436" s="10">
        <v>409</v>
      </c>
      <c r="C436" s="30" t="str">
        <f t="shared" si="42"/>
        <v/>
      </c>
      <c r="D436" s="31" t="str">
        <f t="shared" si="43"/>
        <v/>
      </c>
      <c r="E436" s="32" t="str">
        <f t="shared" si="44"/>
        <v/>
      </c>
      <c r="F436" s="33" t="str">
        <f t="shared" si="45"/>
        <v/>
      </c>
      <c r="G436" s="32" t="str">
        <f t="shared" si="46"/>
        <v/>
      </c>
      <c r="H436" s="32" t="str">
        <f t="shared" si="47"/>
        <v/>
      </c>
      <c r="K436" s="18" t="str">
        <f t="shared" si="48"/>
        <v/>
      </c>
    </row>
    <row r="437" spans="1:11">
      <c r="A437" s="10">
        <v>410</v>
      </c>
      <c r="C437" s="30" t="str">
        <f t="shared" si="42"/>
        <v/>
      </c>
      <c r="D437" s="31" t="str">
        <f t="shared" si="43"/>
        <v/>
      </c>
      <c r="E437" s="32" t="str">
        <f t="shared" si="44"/>
        <v/>
      </c>
      <c r="F437" s="33" t="str">
        <f t="shared" si="45"/>
        <v/>
      </c>
      <c r="G437" s="32" t="str">
        <f t="shared" si="46"/>
        <v/>
      </c>
      <c r="H437" s="32" t="str">
        <f t="shared" si="47"/>
        <v/>
      </c>
      <c r="K437" s="18" t="str">
        <f t="shared" si="48"/>
        <v/>
      </c>
    </row>
    <row r="438" spans="1:11">
      <c r="A438" s="10">
        <v>411</v>
      </c>
      <c r="C438" s="30" t="str">
        <f t="shared" si="42"/>
        <v/>
      </c>
      <c r="D438" s="31" t="str">
        <f t="shared" si="43"/>
        <v/>
      </c>
      <c r="E438" s="32" t="str">
        <f t="shared" si="44"/>
        <v/>
      </c>
      <c r="F438" s="33" t="str">
        <f t="shared" si="45"/>
        <v/>
      </c>
      <c r="G438" s="32" t="str">
        <f t="shared" si="46"/>
        <v/>
      </c>
      <c r="H438" s="32" t="str">
        <f t="shared" si="47"/>
        <v/>
      </c>
      <c r="K438" s="18" t="str">
        <f t="shared" si="48"/>
        <v/>
      </c>
    </row>
    <row r="439" spans="1:11">
      <c r="A439" s="10">
        <v>412</v>
      </c>
      <c r="C439" s="30" t="str">
        <f t="shared" si="42"/>
        <v/>
      </c>
      <c r="D439" s="31" t="str">
        <f t="shared" si="43"/>
        <v/>
      </c>
      <c r="E439" s="32" t="str">
        <f t="shared" si="44"/>
        <v/>
      </c>
      <c r="F439" s="33" t="str">
        <f t="shared" si="45"/>
        <v/>
      </c>
      <c r="G439" s="32" t="str">
        <f t="shared" si="46"/>
        <v/>
      </c>
      <c r="H439" s="32" t="str">
        <f t="shared" si="47"/>
        <v/>
      </c>
      <c r="K439" s="18" t="str">
        <f t="shared" si="48"/>
        <v/>
      </c>
    </row>
    <row r="440" spans="1:11">
      <c r="A440" s="10">
        <v>413</v>
      </c>
      <c r="C440" s="30" t="str">
        <f t="shared" si="42"/>
        <v/>
      </c>
      <c r="D440" s="31" t="str">
        <f t="shared" si="43"/>
        <v/>
      </c>
      <c r="E440" s="32" t="str">
        <f t="shared" si="44"/>
        <v/>
      </c>
      <c r="F440" s="33" t="str">
        <f t="shared" si="45"/>
        <v/>
      </c>
      <c r="G440" s="32" t="str">
        <f t="shared" si="46"/>
        <v/>
      </c>
      <c r="H440" s="32" t="str">
        <f t="shared" si="47"/>
        <v/>
      </c>
      <c r="K440" s="18" t="str">
        <f t="shared" si="48"/>
        <v/>
      </c>
    </row>
    <row r="441" spans="1:11">
      <c r="A441" s="10">
        <v>414</v>
      </c>
      <c r="C441" s="30" t="str">
        <f t="shared" si="42"/>
        <v/>
      </c>
      <c r="D441" s="31" t="str">
        <f t="shared" si="43"/>
        <v/>
      </c>
      <c r="E441" s="32" t="str">
        <f t="shared" si="44"/>
        <v/>
      </c>
      <c r="F441" s="33" t="str">
        <f t="shared" si="45"/>
        <v/>
      </c>
      <c r="G441" s="32" t="str">
        <f t="shared" si="46"/>
        <v/>
      </c>
      <c r="H441" s="32" t="str">
        <f t="shared" si="47"/>
        <v/>
      </c>
      <c r="K441" s="18" t="str">
        <f t="shared" si="48"/>
        <v/>
      </c>
    </row>
    <row r="442" spans="1:11">
      <c r="A442" s="10">
        <v>415</v>
      </c>
      <c r="C442" s="30" t="str">
        <f t="shared" si="42"/>
        <v/>
      </c>
      <c r="D442" s="31" t="str">
        <f t="shared" si="43"/>
        <v/>
      </c>
      <c r="E442" s="32" t="str">
        <f t="shared" si="44"/>
        <v/>
      </c>
      <c r="F442" s="33" t="str">
        <f t="shared" si="45"/>
        <v/>
      </c>
      <c r="G442" s="32" t="str">
        <f t="shared" si="46"/>
        <v/>
      </c>
      <c r="H442" s="32" t="str">
        <f t="shared" si="47"/>
        <v/>
      </c>
      <c r="K442" s="18" t="str">
        <f t="shared" si="48"/>
        <v/>
      </c>
    </row>
    <row r="443" spans="1:11">
      <c r="A443" s="10">
        <v>416</v>
      </c>
      <c r="C443" s="30" t="str">
        <f t="shared" si="42"/>
        <v/>
      </c>
      <c r="D443" s="31" t="str">
        <f t="shared" si="43"/>
        <v/>
      </c>
      <c r="E443" s="32" t="str">
        <f t="shared" si="44"/>
        <v/>
      </c>
      <c r="F443" s="33" t="str">
        <f t="shared" si="45"/>
        <v/>
      </c>
      <c r="G443" s="32" t="str">
        <f t="shared" si="46"/>
        <v/>
      </c>
      <c r="H443" s="32" t="str">
        <f t="shared" si="47"/>
        <v/>
      </c>
      <c r="K443" s="18" t="str">
        <f t="shared" si="48"/>
        <v/>
      </c>
    </row>
    <row r="444" spans="1:11">
      <c r="A444" s="10">
        <v>417</v>
      </c>
      <c r="C444" s="30" t="str">
        <f t="shared" si="42"/>
        <v/>
      </c>
      <c r="D444" s="31" t="str">
        <f t="shared" si="43"/>
        <v/>
      </c>
      <c r="E444" s="32" t="str">
        <f t="shared" si="44"/>
        <v/>
      </c>
      <c r="F444" s="33" t="str">
        <f t="shared" si="45"/>
        <v/>
      </c>
      <c r="G444" s="32" t="str">
        <f t="shared" si="46"/>
        <v/>
      </c>
      <c r="H444" s="32" t="str">
        <f t="shared" si="47"/>
        <v/>
      </c>
      <c r="K444" s="18" t="str">
        <f t="shared" si="48"/>
        <v/>
      </c>
    </row>
    <row r="445" spans="1:11">
      <c r="A445" s="10">
        <v>418</v>
      </c>
      <c r="C445" s="30" t="str">
        <f t="shared" si="42"/>
        <v/>
      </c>
      <c r="D445" s="31" t="str">
        <f t="shared" si="43"/>
        <v/>
      </c>
      <c r="E445" s="32" t="str">
        <f t="shared" si="44"/>
        <v/>
      </c>
      <c r="F445" s="33" t="str">
        <f t="shared" si="45"/>
        <v/>
      </c>
      <c r="G445" s="32" t="str">
        <f t="shared" si="46"/>
        <v/>
      </c>
      <c r="H445" s="32" t="str">
        <f t="shared" si="47"/>
        <v/>
      </c>
      <c r="K445" s="18" t="str">
        <f t="shared" si="48"/>
        <v/>
      </c>
    </row>
    <row r="446" spans="1:11">
      <c r="A446" s="10">
        <v>419</v>
      </c>
      <c r="C446" s="30" t="str">
        <f t="shared" si="42"/>
        <v/>
      </c>
      <c r="D446" s="31" t="str">
        <f t="shared" si="43"/>
        <v/>
      </c>
      <c r="E446" s="32" t="str">
        <f t="shared" si="44"/>
        <v/>
      </c>
      <c r="F446" s="33" t="str">
        <f t="shared" si="45"/>
        <v/>
      </c>
      <c r="G446" s="32" t="str">
        <f t="shared" si="46"/>
        <v/>
      </c>
      <c r="H446" s="32" t="str">
        <f t="shared" si="47"/>
        <v/>
      </c>
      <c r="K446" s="18" t="str">
        <f t="shared" si="48"/>
        <v/>
      </c>
    </row>
    <row r="447" spans="1:11">
      <c r="A447" s="10">
        <v>420</v>
      </c>
      <c r="C447" s="30" t="str">
        <f t="shared" si="42"/>
        <v/>
      </c>
      <c r="D447" s="31" t="str">
        <f t="shared" si="43"/>
        <v/>
      </c>
      <c r="E447" s="32" t="str">
        <f t="shared" si="44"/>
        <v/>
      </c>
      <c r="F447" s="33" t="str">
        <f t="shared" si="45"/>
        <v/>
      </c>
      <c r="G447" s="32" t="str">
        <f t="shared" si="46"/>
        <v/>
      </c>
      <c r="H447" s="32" t="str">
        <f t="shared" si="47"/>
        <v/>
      </c>
      <c r="K447" s="18" t="str">
        <f t="shared" si="48"/>
        <v/>
      </c>
    </row>
    <row r="448" spans="1:11">
      <c r="A448" s="10">
        <v>421</v>
      </c>
      <c r="C448" s="30" t="str">
        <f t="shared" si="42"/>
        <v/>
      </c>
      <c r="D448" s="31" t="str">
        <f t="shared" si="43"/>
        <v/>
      </c>
      <c r="E448" s="32" t="str">
        <f t="shared" si="44"/>
        <v/>
      </c>
      <c r="F448" s="33" t="str">
        <f t="shared" si="45"/>
        <v/>
      </c>
      <c r="G448" s="32" t="str">
        <f t="shared" si="46"/>
        <v/>
      </c>
      <c r="H448" s="32" t="str">
        <f t="shared" si="47"/>
        <v/>
      </c>
      <c r="K448" s="18" t="str">
        <f t="shared" si="48"/>
        <v/>
      </c>
    </row>
    <row r="449" spans="1:11">
      <c r="A449" s="10">
        <v>422</v>
      </c>
      <c r="C449" s="30" t="str">
        <f t="shared" si="42"/>
        <v/>
      </c>
      <c r="D449" s="31" t="str">
        <f t="shared" si="43"/>
        <v/>
      </c>
      <c r="E449" s="32" t="str">
        <f t="shared" si="44"/>
        <v/>
      </c>
      <c r="F449" s="33" t="str">
        <f t="shared" si="45"/>
        <v/>
      </c>
      <c r="G449" s="32" t="str">
        <f t="shared" si="46"/>
        <v/>
      </c>
      <c r="H449" s="32" t="str">
        <f t="shared" si="47"/>
        <v/>
      </c>
      <c r="K449" s="18" t="str">
        <f t="shared" si="48"/>
        <v/>
      </c>
    </row>
    <row r="450" spans="1:11">
      <c r="A450" s="10">
        <v>423</v>
      </c>
      <c r="C450" s="30" t="str">
        <f t="shared" si="42"/>
        <v/>
      </c>
      <c r="D450" s="31" t="str">
        <f t="shared" si="43"/>
        <v/>
      </c>
      <c r="E450" s="32" t="str">
        <f t="shared" si="44"/>
        <v/>
      </c>
      <c r="F450" s="33" t="str">
        <f t="shared" si="45"/>
        <v/>
      </c>
      <c r="G450" s="32" t="str">
        <f t="shared" si="46"/>
        <v/>
      </c>
      <c r="H450" s="32" t="str">
        <f t="shared" si="47"/>
        <v/>
      </c>
      <c r="K450" s="18" t="str">
        <f t="shared" si="48"/>
        <v/>
      </c>
    </row>
    <row r="451" spans="1:11">
      <c r="A451" s="10">
        <v>424</v>
      </c>
      <c r="C451" s="30" t="str">
        <f t="shared" si="42"/>
        <v/>
      </c>
      <c r="D451" s="31" t="str">
        <f t="shared" si="43"/>
        <v/>
      </c>
      <c r="E451" s="32" t="str">
        <f t="shared" si="44"/>
        <v/>
      </c>
      <c r="F451" s="33" t="str">
        <f t="shared" si="45"/>
        <v/>
      </c>
      <c r="G451" s="32" t="str">
        <f t="shared" si="46"/>
        <v/>
      </c>
      <c r="H451" s="32" t="str">
        <f t="shared" si="47"/>
        <v/>
      </c>
      <c r="K451" s="18" t="str">
        <f t="shared" si="48"/>
        <v/>
      </c>
    </row>
    <row r="452" spans="1:11">
      <c r="A452" s="10">
        <v>425</v>
      </c>
      <c r="C452" s="30" t="str">
        <f t="shared" si="42"/>
        <v/>
      </c>
      <c r="D452" s="31" t="str">
        <f t="shared" si="43"/>
        <v/>
      </c>
      <c r="E452" s="32" t="str">
        <f t="shared" si="44"/>
        <v/>
      </c>
      <c r="F452" s="33" t="str">
        <f t="shared" si="45"/>
        <v/>
      </c>
      <c r="G452" s="32" t="str">
        <f t="shared" si="46"/>
        <v/>
      </c>
      <c r="H452" s="32" t="str">
        <f t="shared" si="47"/>
        <v/>
      </c>
      <c r="K452" s="18" t="str">
        <f t="shared" si="48"/>
        <v/>
      </c>
    </row>
    <row r="453" spans="1:11">
      <c r="A453" s="10">
        <v>426</v>
      </c>
      <c r="C453" s="30" t="str">
        <f t="shared" si="42"/>
        <v/>
      </c>
      <c r="D453" s="31" t="str">
        <f t="shared" si="43"/>
        <v/>
      </c>
      <c r="E453" s="32" t="str">
        <f t="shared" si="44"/>
        <v/>
      </c>
      <c r="F453" s="33" t="str">
        <f t="shared" si="45"/>
        <v/>
      </c>
      <c r="G453" s="32" t="str">
        <f t="shared" si="46"/>
        <v/>
      </c>
      <c r="H453" s="32" t="str">
        <f t="shared" si="47"/>
        <v/>
      </c>
      <c r="K453" s="18" t="str">
        <f t="shared" si="48"/>
        <v/>
      </c>
    </row>
    <row r="454" spans="1:11">
      <c r="A454" s="10">
        <v>427</v>
      </c>
      <c r="C454" s="30" t="str">
        <f t="shared" si="42"/>
        <v/>
      </c>
      <c r="D454" s="31" t="str">
        <f t="shared" si="43"/>
        <v/>
      </c>
      <c r="E454" s="32" t="str">
        <f t="shared" si="44"/>
        <v/>
      </c>
      <c r="F454" s="33" t="str">
        <f t="shared" si="45"/>
        <v/>
      </c>
      <c r="G454" s="32" t="str">
        <f t="shared" si="46"/>
        <v/>
      </c>
      <c r="H454" s="32" t="str">
        <f t="shared" si="47"/>
        <v/>
      </c>
      <c r="K454" s="18" t="str">
        <f t="shared" si="48"/>
        <v/>
      </c>
    </row>
    <row r="455" spans="1:11">
      <c r="A455" s="10">
        <v>428</v>
      </c>
      <c r="C455" s="30" t="str">
        <f t="shared" si="42"/>
        <v/>
      </c>
      <c r="D455" s="31" t="str">
        <f t="shared" si="43"/>
        <v/>
      </c>
      <c r="E455" s="32" t="str">
        <f t="shared" si="44"/>
        <v/>
      </c>
      <c r="F455" s="33" t="str">
        <f t="shared" si="45"/>
        <v/>
      </c>
      <c r="G455" s="32" t="str">
        <f t="shared" si="46"/>
        <v/>
      </c>
      <c r="H455" s="32" t="str">
        <f t="shared" si="47"/>
        <v/>
      </c>
      <c r="K455" s="18" t="str">
        <f t="shared" si="48"/>
        <v/>
      </c>
    </row>
    <row r="456" spans="1:11">
      <c r="A456" s="10">
        <v>429</v>
      </c>
      <c r="C456" s="30" t="str">
        <f t="shared" si="42"/>
        <v/>
      </c>
      <c r="D456" s="31" t="str">
        <f t="shared" si="43"/>
        <v/>
      </c>
      <c r="E456" s="32" t="str">
        <f t="shared" si="44"/>
        <v/>
      </c>
      <c r="F456" s="33" t="str">
        <f t="shared" si="45"/>
        <v/>
      </c>
      <c r="G456" s="32" t="str">
        <f t="shared" si="46"/>
        <v/>
      </c>
      <c r="H456" s="32" t="str">
        <f t="shared" si="47"/>
        <v/>
      </c>
      <c r="K456" s="18" t="str">
        <f t="shared" si="48"/>
        <v/>
      </c>
    </row>
    <row r="457" spans="1:11">
      <c r="A457" s="10">
        <v>430</v>
      </c>
      <c r="C457" s="30" t="str">
        <f t="shared" si="42"/>
        <v/>
      </c>
      <c r="D457" s="31" t="str">
        <f t="shared" si="43"/>
        <v/>
      </c>
      <c r="E457" s="32" t="str">
        <f t="shared" si="44"/>
        <v/>
      </c>
      <c r="F457" s="33" t="str">
        <f t="shared" si="45"/>
        <v/>
      </c>
      <c r="G457" s="32" t="str">
        <f t="shared" si="46"/>
        <v/>
      </c>
      <c r="H457" s="32" t="str">
        <f t="shared" si="47"/>
        <v/>
      </c>
      <c r="K457" s="18" t="str">
        <f t="shared" si="48"/>
        <v/>
      </c>
    </row>
    <row r="458" spans="1:11">
      <c r="A458" s="10">
        <v>431</v>
      </c>
      <c r="C458" s="30" t="str">
        <f t="shared" si="42"/>
        <v/>
      </c>
      <c r="D458" s="31" t="str">
        <f t="shared" si="43"/>
        <v/>
      </c>
      <c r="E458" s="32" t="str">
        <f t="shared" si="44"/>
        <v/>
      </c>
      <c r="F458" s="33" t="str">
        <f t="shared" si="45"/>
        <v/>
      </c>
      <c r="G458" s="32" t="str">
        <f t="shared" si="46"/>
        <v/>
      </c>
      <c r="H458" s="32" t="str">
        <f t="shared" si="47"/>
        <v/>
      </c>
      <c r="K458" s="18" t="str">
        <f t="shared" si="48"/>
        <v/>
      </c>
    </row>
    <row r="459" spans="1:11">
      <c r="A459" s="10">
        <v>432</v>
      </c>
      <c r="C459" s="30" t="str">
        <f t="shared" si="42"/>
        <v/>
      </c>
      <c r="D459" s="31" t="str">
        <f t="shared" si="43"/>
        <v/>
      </c>
      <c r="E459" s="32" t="str">
        <f t="shared" si="44"/>
        <v/>
      </c>
      <c r="F459" s="33" t="str">
        <f t="shared" si="45"/>
        <v/>
      </c>
      <c r="G459" s="32" t="str">
        <f t="shared" si="46"/>
        <v/>
      </c>
      <c r="H459" s="32" t="str">
        <f t="shared" si="47"/>
        <v/>
      </c>
      <c r="K459" s="18" t="str">
        <f t="shared" si="48"/>
        <v/>
      </c>
    </row>
    <row r="460" spans="1:11">
      <c r="A460" s="10">
        <v>433</v>
      </c>
      <c r="C460" s="30" t="str">
        <f t="shared" si="42"/>
        <v/>
      </c>
      <c r="D460" s="31" t="str">
        <f t="shared" si="43"/>
        <v/>
      </c>
      <c r="E460" s="32" t="str">
        <f t="shared" si="44"/>
        <v/>
      </c>
      <c r="F460" s="33" t="str">
        <f t="shared" si="45"/>
        <v/>
      </c>
      <c r="G460" s="32" t="str">
        <f t="shared" si="46"/>
        <v/>
      </c>
      <c r="H460" s="32" t="str">
        <f t="shared" si="47"/>
        <v/>
      </c>
      <c r="K460" s="18" t="str">
        <f t="shared" si="48"/>
        <v/>
      </c>
    </row>
    <row r="461" spans="1:11">
      <c r="A461" s="10">
        <v>434</v>
      </c>
      <c r="C461" s="30" t="str">
        <f t="shared" si="42"/>
        <v/>
      </c>
      <c r="D461" s="31" t="str">
        <f t="shared" si="43"/>
        <v/>
      </c>
      <c r="E461" s="32" t="str">
        <f t="shared" si="44"/>
        <v/>
      </c>
      <c r="F461" s="33" t="str">
        <f t="shared" si="45"/>
        <v/>
      </c>
      <c r="G461" s="32" t="str">
        <f t="shared" si="46"/>
        <v/>
      </c>
      <c r="H461" s="32" t="str">
        <f t="shared" si="47"/>
        <v/>
      </c>
      <c r="K461" s="18" t="str">
        <f t="shared" si="48"/>
        <v/>
      </c>
    </row>
    <row r="462" spans="1:11">
      <c r="A462" s="10">
        <v>435</v>
      </c>
      <c r="C462" s="30" t="str">
        <f t="shared" si="42"/>
        <v/>
      </c>
      <c r="D462" s="31" t="str">
        <f t="shared" si="43"/>
        <v/>
      </c>
      <c r="E462" s="32" t="str">
        <f t="shared" si="44"/>
        <v/>
      </c>
      <c r="F462" s="33" t="str">
        <f t="shared" si="45"/>
        <v/>
      </c>
      <c r="G462" s="32" t="str">
        <f t="shared" si="46"/>
        <v/>
      </c>
      <c r="H462" s="32" t="str">
        <f t="shared" si="47"/>
        <v/>
      </c>
      <c r="K462" s="18" t="str">
        <f t="shared" si="48"/>
        <v/>
      </c>
    </row>
    <row r="463" spans="1:11">
      <c r="A463" s="10">
        <v>436</v>
      </c>
      <c r="C463" s="30" t="str">
        <f t="shared" si="42"/>
        <v/>
      </c>
      <c r="D463" s="31" t="str">
        <f t="shared" si="43"/>
        <v/>
      </c>
      <c r="E463" s="32" t="str">
        <f t="shared" si="44"/>
        <v/>
      </c>
      <c r="F463" s="33" t="str">
        <f t="shared" si="45"/>
        <v/>
      </c>
      <c r="G463" s="32" t="str">
        <f t="shared" si="46"/>
        <v/>
      </c>
      <c r="H463" s="32" t="str">
        <f t="shared" si="47"/>
        <v/>
      </c>
      <c r="K463" s="18" t="str">
        <f t="shared" si="48"/>
        <v/>
      </c>
    </row>
    <row r="464" spans="1:11">
      <c r="A464" s="10">
        <v>437</v>
      </c>
      <c r="C464" s="30" t="str">
        <f t="shared" si="42"/>
        <v/>
      </c>
      <c r="D464" s="31" t="str">
        <f t="shared" si="43"/>
        <v/>
      </c>
      <c r="E464" s="32" t="str">
        <f t="shared" si="44"/>
        <v/>
      </c>
      <c r="F464" s="33" t="str">
        <f t="shared" si="45"/>
        <v/>
      </c>
      <c r="G464" s="32" t="str">
        <f t="shared" si="46"/>
        <v/>
      </c>
      <c r="H464" s="32" t="str">
        <f t="shared" si="47"/>
        <v/>
      </c>
      <c r="K464" s="18" t="str">
        <f t="shared" si="48"/>
        <v/>
      </c>
    </row>
    <row r="465" spans="1:11">
      <c r="A465" s="10">
        <v>438</v>
      </c>
      <c r="C465" s="30" t="str">
        <f t="shared" si="42"/>
        <v/>
      </c>
      <c r="D465" s="31" t="str">
        <f t="shared" si="43"/>
        <v/>
      </c>
      <c r="E465" s="32" t="str">
        <f t="shared" si="44"/>
        <v/>
      </c>
      <c r="F465" s="33" t="str">
        <f t="shared" si="45"/>
        <v/>
      </c>
      <c r="G465" s="32" t="str">
        <f t="shared" si="46"/>
        <v/>
      </c>
      <c r="H465" s="32" t="str">
        <f t="shared" si="47"/>
        <v/>
      </c>
      <c r="K465" s="18" t="str">
        <f t="shared" si="48"/>
        <v/>
      </c>
    </row>
    <row r="466" spans="1:11">
      <c r="A466" s="10">
        <v>439</v>
      </c>
      <c r="C466" s="30" t="str">
        <f t="shared" si="42"/>
        <v/>
      </c>
      <c r="D466" s="31" t="str">
        <f t="shared" si="43"/>
        <v/>
      </c>
      <c r="E466" s="32" t="str">
        <f t="shared" si="44"/>
        <v/>
      </c>
      <c r="F466" s="33" t="str">
        <f t="shared" si="45"/>
        <v/>
      </c>
      <c r="G466" s="32" t="str">
        <f t="shared" si="46"/>
        <v/>
      </c>
      <c r="H466" s="32" t="str">
        <f t="shared" si="47"/>
        <v/>
      </c>
      <c r="K466" s="18" t="str">
        <f t="shared" si="48"/>
        <v/>
      </c>
    </row>
    <row r="467" spans="1:11">
      <c r="A467" s="10">
        <v>440</v>
      </c>
      <c r="C467" s="30" t="str">
        <f t="shared" si="42"/>
        <v/>
      </c>
      <c r="D467" s="31" t="str">
        <f t="shared" si="43"/>
        <v/>
      </c>
      <c r="E467" s="32" t="str">
        <f t="shared" si="44"/>
        <v/>
      </c>
      <c r="F467" s="33" t="str">
        <f t="shared" si="45"/>
        <v/>
      </c>
      <c r="G467" s="32" t="str">
        <f t="shared" si="46"/>
        <v/>
      </c>
      <c r="H467" s="32" t="str">
        <f t="shared" si="47"/>
        <v/>
      </c>
      <c r="K467" s="18" t="str">
        <f t="shared" si="48"/>
        <v/>
      </c>
    </row>
    <row r="468" spans="1:11">
      <c r="A468" s="10">
        <v>441</v>
      </c>
      <c r="C468" s="30" t="str">
        <f t="shared" si="42"/>
        <v/>
      </c>
      <c r="D468" s="31" t="str">
        <f t="shared" si="43"/>
        <v/>
      </c>
      <c r="E468" s="32" t="str">
        <f t="shared" si="44"/>
        <v/>
      </c>
      <c r="F468" s="33" t="str">
        <f t="shared" si="45"/>
        <v/>
      </c>
      <c r="G468" s="32" t="str">
        <f t="shared" si="46"/>
        <v/>
      </c>
      <c r="H468" s="32" t="str">
        <f t="shared" si="47"/>
        <v/>
      </c>
      <c r="K468" s="18" t="str">
        <f t="shared" si="48"/>
        <v/>
      </c>
    </row>
    <row r="469" spans="1:11">
      <c r="A469" s="10">
        <v>442</v>
      </c>
      <c r="C469" s="30" t="str">
        <f t="shared" si="42"/>
        <v/>
      </c>
      <c r="D469" s="31" t="str">
        <f t="shared" si="43"/>
        <v/>
      </c>
      <c r="E469" s="32" t="str">
        <f t="shared" si="44"/>
        <v/>
      </c>
      <c r="F469" s="33" t="str">
        <f t="shared" si="45"/>
        <v/>
      </c>
      <c r="G469" s="32" t="str">
        <f t="shared" si="46"/>
        <v/>
      </c>
      <c r="H469" s="32" t="str">
        <f t="shared" si="47"/>
        <v/>
      </c>
      <c r="K469" s="18" t="str">
        <f t="shared" si="48"/>
        <v/>
      </c>
    </row>
    <row r="470" spans="1:11">
      <c r="A470" s="10">
        <v>443</v>
      </c>
      <c r="C470" s="30" t="str">
        <f t="shared" si="42"/>
        <v/>
      </c>
      <c r="D470" s="31" t="str">
        <f t="shared" si="43"/>
        <v/>
      </c>
      <c r="E470" s="32" t="str">
        <f t="shared" si="44"/>
        <v/>
      </c>
      <c r="F470" s="33" t="str">
        <f t="shared" si="45"/>
        <v/>
      </c>
      <c r="G470" s="32" t="str">
        <f t="shared" si="46"/>
        <v/>
      </c>
      <c r="H470" s="32" t="str">
        <f t="shared" si="47"/>
        <v/>
      </c>
      <c r="K470" s="18" t="str">
        <f t="shared" si="48"/>
        <v/>
      </c>
    </row>
    <row r="471" spans="1:11">
      <c r="A471" s="10">
        <v>444</v>
      </c>
      <c r="C471" s="30" t="str">
        <f t="shared" si="42"/>
        <v/>
      </c>
      <c r="D471" s="31" t="str">
        <f t="shared" si="43"/>
        <v/>
      </c>
      <c r="E471" s="32" t="str">
        <f t="shared" si="44"/>
        <v/>
      </c>
      <c r="F471" s="33" t="str">
        <f t="shared" si="45"/>
        <v/>
      </c>
      <c r="G471" s="32" t="str">
        <f t="shared" si="46"/>
        <v/>
      </c>
      <c r="H471" s="32" t="str">
        <f t="shared" si="47"/>
        <v/>
      </c>
      <c r="K471" s="18" t="str">
        <f t="shared" si="48"/>
        <v/>
      </c>
    </row>
    <row r="472" spans="1:11">
      <c r="A472" s="10">
        <v>445</v>
      </c>
      <c r="C472" s="30" t="str">
        <f t="shared" si="42"/>
        <v/>
      </c>
      <c r="D472" s="31" t="str">
        <f t="shared" si="43"/>
        <v/>
      </c>
      <c r="E472" s="32" t="str">
        <f t="shared" si="44"/>
        <v/>
      </c>
      <c r="F472" s="33" t="str">
        <f t="shared" si="45"/>
        <v/>
      </c>
      <c r="G472" s="32" t="str">
        <f t="shared" si="46"/>
        <v/>
      </c>
      <c r="H472" s="32" t="str">
        <f t="shared" si="47"/>
        <v/>
      </c>
      <c r="K472" s="18" t="str">
        <f t="shared" si="48"/>
        <v/>
      </c>
    </row>
    <row r="473" spans="1:11">
      <c r="A473" s="10">
        <v>446</v>
      </c>
      <c r="C473" s="30" t="str">
        <f t="shared" si="42"/>
        <v/>
      </c>
      <c r="D473" s="31" t="str">
        <f t="shared" si="43"/>
        <v/>
      </c>
      <c r="E473" s="32" t="str">
        <f t="shared" si="44"/>
        <v/>
      </c>
      <c r="F473" s="33" t="str">
        <f t="shared" si="45"/>
        <v/>
      </c>
      <c r="G473" s="32" t="str">
        <f t="shared" si="46"/>
        <v/>
      </c>
      <c r="H473" s="32" t="str">
        <f t="shared" si="47"/>
        <v/>
      </c>
      <c r="K473" s="18" t="str">
        <f t="shared" si="48"/>
        <v/>
      </c>
    </row>
    <row r="474" spans="1:11">
      <c r="A474" s="10">
        <v>447</v>
      </c>
      <c r="C474" s="30" t="str">
        <f t="shared" si="42"/>
        <v/>
      </c>
      <c r="D474" s="31" t="str">
        <f t="shared" si="43"/>
        <v/>
      </c>
      <c r="E474" s="32" t="str">
        <f t="shared" si="44"/>
        <v/>
      </c>
      <c r="F474" s="33" t="str">
        <f t="shared" si="45"/>
        <v/>
      </c>
      <c r="G474" s="32" t="str">
        <f t="shared" si="46"/>
        <v/>
      </c>
      <c r="H474" s="32" t="str">
        <f t="shared" si="47"/>
        <v/>
      </c>
      <c r="K474" s="18" t="str">
        <f t="shared" si="48"/>
        <v/>
      </c>
    </row>
    <row r="475" spans="1:11">
      <c r="A475" s="10">
        <v>448</v>
      </c>
      <c r="C475" s="30" t="str">
        <f t="shared" ref="C475:C508" si="49">IF(E$12*E$18&lt;A475,"",A475)</f>
        <v/>
      </c>
      <c r="D475" s="31" t="str">
        <f t="shared" si="43"/>
        <v/>
      </c>
      <c r="E475" s="32" t="str">
        <f t="shared" si="44"/>
        <v/>
      </c>
      <c r="F475" s="33" t="str">
        <f t="shared" si="45"/>
        <v/>
      </c>
      <c r="G475" s="32" t="str">
        <f t="shared" si="46"/>
        <v/>
      </c>
      <c r="H475" s="32" t="str">
        <f t="shared" si="47"/>
        <v/>
      </c>
      <c r="K475" s="18" t="str">
        <f t="shared" si="48"/>
        <v/>
      </c>
    </row>
    <row r="476" spans="1:11">
      <c r="A476" s="10">
        <v>449</v>
      </c>
      <c r="C476" s="30" t="str">
        <f t="shared" si="49"/>
        <v/>
      </c>
      <c r="D476" s="31" t="str">
        <f t="shared" ref="D476:D508" si="50">IF(C476&lt;&gt;"",IF(E$19=1,(H$27*E$10/E$18)/(1-(1+(E$10/E$18))^(-E$12*E$18)),IF(OR(E$19=2,E$19=3),E476+F476,"")),"")</f>
        <v/>
      </c>
      <c r="E476" s="32" t="str">
        <f t="shared" ref="E476:E508" si="51">IF(C476&lt;&gt;"",H475*E$10/E$18,"")</f>
        <v/>
      </c>
      <c r="F476" s="33" t="str">
        <f t="shared" ref="F476:F508" si="52">IF(C476&lt;&gt;"",IF(E$19=1,D476-E476,IF(E$19=2,H$27/(E$12*E$18),IF(E$19=3,IF(E$12*E$18=C476,H$27,0),""))),"")</f>
        <v/>
      </c>
      <c r="G476" s="32" t="str">
        <f t="shared" ref="G476:G508" si="53">IF(C476&lt;&gt;"",G475+F476,"")</f>
        <v/>
      </c>
      <c r="H476" s="32" t="str">
        <f t="shared" ref="H476:H508" si="54">IF(C476&lt;&gt;"",H475-F476,"")</f>
        <v/>
      </c>
      <c r="K476" s="18" t="str">
        <f t="shared" ref="K476:K509" si="55">+D476</f>
        <v/>
      </c>
    </row>
    <row r="477" spans="1:11">
      <c r="A477" s="10">
        <v>450</v>
      </c>
      <c r="C477" s="30" t="str">
        <f t="shared" si="49"/>
        <v/>
      </c>
      <c r="D477" s="31" t="str">
        <f t="shared" si="50"/>
        <v/>
      </c>
      <c r="E477" s="32" t="str">
        <f t="shared" si="51"/>
        <v/>
      </c>
      <c r="F477" s="33" t="str">
        <f t="shared" si="52"/>
        <v/>
      </c>
      <c r="G477" s="32" t="str">
        <f t="shared" si="53"/>
        <v/>
      </c>
      <c r="H477" s="32" t="str">
        <f t="shared" si="54"/>
        <v/>
      </c>
      <c r="K477" s="18" t="str">
        <f t="shared" si="55"/>
        <v/>
      </c>
    </row>
    <row r="478" spans="1:11">
      <c r="A478" s="10">
        <v>451</v>
      </c>
      <c r="C478" s="30" t="str">
        <f t="shared" si="49"/>
        <v/>
      </c>
      <c r="D478" s="31" t="str">
        <f t="shared" si="50"/>
        <v/>
      </c>
      <c r="E478" s="32" t="str">
        <f t="shared" si="51"/>
        <v/>
      </c>
      <c r="F478" s="33" t="str">
        <f t="shared" si="52"/>
        <v/>
      </c>
      <c r="G478" s="32" t="str">
        <f t="shared" si="53"/>
        <v/>
      </c>
      <c r="H478" s="32" t="str">
        <f t="shared" si="54"/>
        <v/>
      </c>
      <c r="K478" s="18" t="str">
        <f t="shared" si="55"/>
        <v/>
      </c>
    </row>
    <row r="479" spans="1:11">
      <c r="A479" s="10">
        <v>452</v>
      </c>
      <c r="C479" s="30" t="str">
        <f t="shared" si="49"/>
        <v/>
      </c>
      <c r="D479" s="31" t="str">
        <f t="shared" si="50"/>
        <v/>
      </c>
      <c r="E479" s="32" t="str">
        <f t="shared" si="51"/>
        <v/>
      </c>
      <c r="F479" s="33" t="str">
        <f t="shared" si="52"/>
        <v/>
      </c>
      <c r="G479" s="32" t="str">
        <f t="shared" si="53"/>
        <v/>
      </c>
      <c r="H479" s="32" t="str">
        <f t="shared" si="54"/>
        <v/>
      </c>
      <c r="K479" s="18" t="str">
        <f t="shared" si="55"/>
        <v/>
      </c>
    </row>
    <row r="480" spans="1:11">
      <c r="A480" s="10">
        <v>453</v>
      </c>
      <c r="C480" s="30" t="str">
        <f t="shared" si="49"/>
        <v/>
      </c>
      <c r="D480" s="31" t="str">
        <f t="shared" si="50"/>
        <v/>
      </c>
      <c r="E480" s="32" t="str">
        <f t="shared" si="51"/>
        <v/>
      </c>
      <c r="F480" s="33" t="str">
        <f t="shared" si="52"/>
        <v/>
      </c>
      <c r="G480" s="32" t="str">
        <f t="shared" si="53"/>
        <v/>
      </c>
      <c r="H480" s="32" t="str">
        <f t="shared" si="54"/>
        <v/>
      </c>
      <c r="K480" s="18" t="str">
        <f t="shared" si="55"/>
        <v/>
      </c>
    </row>
    <row r="481" spans="1:11">
      <c r="A481" s="10">
        <v>454</v>
      </c>
      <c r="C481" s="30" t="str">
        <f t="shared" si="49"/>
        <v/>
      </c>
      <c r="D481" s="31" t="str">
        <f t="shared" si="50"/>
        <v/>
      </c>
      <c r="E481" s="32" t="str">
        <f t="shared" si="51"/>
        <v/>
      </c>
      <c r="F481" s="33" t="str">
        <f t="shared" si="52"/>
        <v/>
      </c>
      <c r="G481" s="32" t="str">
        <f t="shared" si="53"/>
        <v/>
      </c>
      <c r="H481" s="32" t="str">
        <f t="shared" si="54"/>
        <v/>
      </c>
      <c r="K481" s="18" t="str">
        <f t="shared" si="55"/>
        <v/>
      </c>
    </row>
    <row r="482" spans="1:11">
      <c r="A482" s="10">
        <v>455</v>
      </c>
      <c r="C482" s="30" t="str">
        <f t="shared" si="49"/>
        <v/>
      </c>
      <c r="D482" s="31" t="str">
        <f t="shared" si="50"/>
        <v/>
      </c>
      <c r="E482" s="32" t="str">
        <f t="shared" si="51"/>
        <v/>
      </c>
      <c r="F482" s="33" t="str">
        <f t="shared" si="52"/>
        <v/>
      </c>
      <c r="G482" s="32" t="str">
        <f t="shared" si="53"/>
        <v/>
      </c>
      <c r="H482" s="32" t="str">
        <f t="shared" si="54"/>
        <v/>
      </c>
      <c r="K482" s="18" t="str">
        <f t="shared" si="55"/>
        <v/>
      </c>
    </row>
    <row r="483" spans="1:11">
      <c r="A483" s="10">
        <v>456</v>
      </c>
      <c r="C483" s="30" t="str">
        <f t="shared" si="49"/>
        <v/>
      </c>
      <c r="D483" s="31" t="str">
        <f t="shared" si="50"/>
        <v/>
      </c>
      <c r="E483" s="32" t="str">
        <f t="shared" si="51"/>
        <v/>
      </c>
      <c r="F483" s="33" t="str">
        <f t="shared" si="52"/>
        <v/>
      </c>
      <c r="G483" s="32" t="str">
        <f t="shared" si="53"/>
        <v/>
      </c>
      <c r="H483" s="32" t="str">
        <f t="shared" si="54"/>
        <v/>
      </c>
      <c r="K483" s="18" t="str">
        <f t="shared" si="55"/>
        <v/>
      </c>
    </row>
    <row r="484" spans="1:11">
      <c r="A484" s="10">
        <v>457</v>
      </c>
      <c r="C484" s="30" t="str">
        <f t="shared" si="49"/>
        <v/>
      </c>
      <c r="D484" s="31" t="str">
        <f t="shared" si="50"/>
        <v/>
      </c>
      <c r="E484" s="32" t="str">
        <f t="shared" si="51"/>
        <v/>
      </c>
      <c r="F484" s="33" t="str">
        <f t="shared" si="52"/>
        <v/>
      </c>
      <c r="G484" s="32" t="str">
        <f t="shared" si="53"/>
        <v/>
      </c>
      <c r="H484" s="32" t="str">
        <f t="shared" si="54"/>
        <v/>
      </c>
      <c r="K484" s="18" t="str">
        <f t="shared" si="55"/>
        <v/>
      </c>
    </row>
    <row r="485" spans="1:11">
      <c r="A485" s="10">
        <v>458</v>
      </c>
      <c r="C485" s="30" t="str">
        <f t="shared" si="49"/>
        <v/>
      </c>
      <c r="D485" s="31" t="str">
        <f t="shared" si="50"/>
        <v/>
      </c>
      <c r="E485" s="32" t="str">
        <f t="shared" si="51"/>
        <v/>
      </c>
      <c r="F485" s="33" t="str">
        <f t="shared" si="52"/>
        <v/>
      </c>
      <c r="G485" s="32" t="str">
        <f t="shared" si="53"/>
        <v/>
      </c>
      <c r="H485" s="32" t="str">
        <f t="shared" si="54"/>
        <v/>
      </c>
      <c r="K485" s="18" t="str">
        <f t="shared" si="55"/>
        <v/>
      </c>
    </row>
    <row r="486" spans="1:11">
      <c r="A486" s="10">
        <v>459</v>
      </c>
      <c r="C486" s="30" t="str">
        <f t="shared" si="49"/>
        <v/>
      </c>
      <c r="D486" s="31" t="str">
        <f t="shared" si="50"/>
        <v/>
      </c>
      <c r="E486" s="32" t="str">
        <f t="shared" si="51"/>
        <v/>
      </c>
      <c r="F486" s="33" t="str">
        <f t="shared" si="52"/>
        <v/>
      </c>
      <c r="G486" s="32" t="str">
        <f t="shared" si="53"/>
        <v/>
      </c>
      <c r="H486" s="32" t="str">
        <f t="shared" si="54"/>
        <v/>
      </c>
      <c r="K486" s="18" t="str">
        <f t="shared" si="55"/>
        <v/>
      </c>
    </row>
    <row r="487" spans="1:11">
      <c r="A487" s="10">
        <v>460</v>
      </c>
      <c r="C487" s="30" t="str">
        <f t="shared" si="49"/>
        <v/>
      </c>
      <c r="D487" s="31" t="str">
        <f t="shared" si="50"/>
        <v/>
      </c>
      <c r="E487" s="32" t="str">
        <f t="shared" si="51"/>
        <v/>
      </c>
      <c r="F487" s="33" t="str">
        <f t="shared" si="52"/>
        <v/>
      </c>
      <c r="G487" s="32" t="str">
        <f t="shared" si="53"/>
        <v/>
      </c>
      <c r="H487" s="32" t="str">
        <f t="shared" si="54"/>
        <v/>
      </c>
      <c r="K487" s="18" t="str">
        <f t="shared" si="55"/>
        <v/>
      </c>
    </row>
    <row r="488" spans="1:11">
      <c r="A488" s="10">
        <v>461</v>
      </c>
      <c r="C488" s="30" t="str">
        <f t="shared" si="49"/>
        <v/>
      </c>
      <c r="D488" s="31" t="str">
        <f t="shared" si="50"/>
        <v/>
      </c>
      <c r="E488" s="32" t="str">
        <f t="shared" si="51"/>
        <v/>
      </c>
      <c r="F488" s="33" t="str">
        <f t="shared" si="52"/>
        <v/>
      </c>
      <c r="G488" s="32" t="str">
        <f t="shared" si="53"/>
        <v/>
      </c>
      <c r="H488" s="32" t="str">
        <f t="shared" si="54"/>
        <v/>
      </c>
      <c r="K488" s="18" t="str">
        <f t="shared" si="55"/>
        <v/>
      </c>
    </row>
    <row r="489" spans="1:11">
      <c r="A489" s="10">
        <v>462</v>
      </c>
      <c r="C489" s="30" t="str">
        <f t="shared" si="49"/>
        <v/>
      </c>
      <c r="D489" s="31" t="str">
        <f t="shared" si="50"/>
        <v/>
      </c>
      <c r="E489" s="32" t="str">
        <f t="shared" si="51"/>
        <v/>
      </c>
      <c r="F489" s="33" t="str">
        <f t="shared" si="52"/>
        <v/>
      </c>
      <c r="G489" s="32" t="str">
        <f t="shared" si="53"/>
        <v/>
      </c>
      <c r="H489" s="32" t="str">
        <f t="shared" si="54"/>
        <v/>
      </c>
      <c r="K489" s="18" t="str">
        <f t="shared" si="55"/>
        <v/>
      </c>
    </row>
    <row r="490" spans="1:11">
      <c r="A490" s="10">
        <v>463</v>
      </c>
      <c r="C490" s="30" t="str">
        <f t="shared" si="49"/>
        <v/>
      </c>
      <c r="D490" s="31" t="str">
        <f t="shared" si="50"/>
        <v/>
      </c>
      <c r="E490" s="32" t="str">
        <f t="shared" si="51"/>
        <v/>
      </c>
      <c r="F490" s="33" t="str">
        <f t="shared" si="52"/>
        <v/>
      </c>
      <c r="G490" s="32" t="str">
        <f t="shared" si="53"/>
        <v/>
      </c>
      <c r="H490" s="32" t="str">
        <f t="shared" si="54"/>
        <v/>
      </c>
      <c r="K490" s="18" t="str">
        <f t="shared" si="55"/>
        <v/>
      </c>
    </row>
    <row r="491" spans="1:11">
      <c r="A491" s="10">
        <v>464</v>
      </c>
      <c r="C491" s="30" t="str">
        <f t="shared" si="49"/>
        <v/>
      </c>
      <c r="D491" s="31" t="str">
        <f t="shared" si="50"/>
        <v/>
      </c>
      <c r="E491" s="32" t="str">
        <f t="shared" si="51"/>
        <v/>
      </c>
      <c r="F491" s="33" t="str">
        <f t="shared" si="52"/>
        <v/>
      </c>
      <c r="G491" s="32" t="str">
        <f t="shared" si="53"/>
        <v/>
      </c>
      <c r="H491" s="32" t="str">
        <f t="shared" si="54"/>
        <v/>
      </c>
      <c r="K491" s="18" t="str">
        <f t="shared" si="55"/>
        <v/>
      </c>
    </row>
    <row r="492" spans="1:11">
      <c r="A492" s="10">
        <v>465</v>
      </c>
      <c r="C492" s="30" t="str">
        <f t="shared" si="49"/>
        <v/>
      </c>
      <c r="D492" s="31" t="str">
        <f t="shared" si="50"/>
        <v/>
      </c>
      <c r="E492" s="32" t="str">
        <f t="shared" si="51"/>
        <v/>
      </c>
      <c r="F492" s="33" t="str">
        <f t="shared" si="52"/>
        <v/>
      </c>
      <c r="G492" s="32" t="str">
        <f t="shared" si="53"/>
        <v/>
      </c>
      <c r="H492" s="32" t="str">
        <f t="shared" si="54"/>
        <v/>
      </c>
      <c r="K492" s="18" t="str">
        <f t="shared" si="55"/>
        <v/>
      </c>
    </row>
    <row r="493" spans="1:11">
      <c r="A493" s="10">
        <v>466</v>
      </c>
      <c r="C493" s="30" t="str">
        <f t="shared" si="49"/>
        <v/>
      </c>
      <c r="D493" s="31" t="str">
        <f t="shared" si="50"/>
        <v/>
      </c>
      <c r="E493" s="32" t="str">
        <f t="shared" si="51"/>
        <v/>
      </c>
      <c r="F493" s="33" t="str">
        <f t="shared" si="52"/>
        <v/>
      </c>
      <c r="G493" s="32" t="str">
        <f t="shared" si="53"/>
        <v/>
      </c>
      <c r="H493" s="32" t="str">
        <f t="shared" si="54"/>
        <v/>
      </c>
      <c r="K493" s="18" t="str">
        <f t="shared" si="55"/>
        <v/>
      </c>
    </row>
    <row r="494" spans="1:11">
      <c r="A494" s="10">
        <v>467</v>
      </c>
      <c r="C494" s="30" t="str">
        <f t="shared" si="49"/>
        <v/>
      </c>
      <c r="D494" s="31" t="str">
        <f t="shared" si="50"/>
        <v/>
      </c>
      <c r="E494" s="32" t="str">
        <f t="shared" si="51"/>
        <v/>
      </c>
      <c r="F494" s="33" t="str">
        <f t="shared" si="52"/>
        <v/>
      </c>
      <c r="G494" s="32" t="str">
        <f t="shared" si="53"/>
        <v/>
      </c>
      <c r="H494" s="32" t="str">
        <f t="shared" si="54"/>
        <v/>
      </c>
      <c r="K494" s="18" t="str">
        <f t="shared" si="55"/>
        <v/>
      </c>
    </row>
    <row r="495" spans="1:11">
      <c r="A495" s="10">
        <v>468</v>
      </c>
      <c r="C495" s="30" t="str">
        <f t="shared" si="49"/>
        <v/>
      </c>
      <c r="D495" s="31" t="str">
        <f t="shared" si="50"/>
        <v/>
      </c>
      <c r="E495" s="32" t="str">
        <f t="shared" si="51"/>
        <v/>
      </c>
      <c r="F495" s="33" t="str">
        <f t="shared" si="52"/>
        <v/>
      </c>
      <c r="G495" s="32" t="str">
        <f t="shared" si="53"/>
        <v/>
      </c>
      <c r="H495" s="32" t="str">
        <f t="shared" si="54"/>
        <v/>
      </c>
      <c r="K495" s="18" t="str">
        <f t="shared" si="55"/>
        <v/>
      </c>
    </row>
    <row r="496" spans="1:11">
      <c r="A496" s="10">
        <v>469</v>
      </c>
      <c r="C496" s="30" t="str">
        <f t="shared" si="49"/>
        <v/>
      </c>
      <c r="D496" s="31" t="str">
        <f t="shared" si="50"/>
        <v/>
      </c>
      <c r="E496" s="32" t="str">
        <f t="shared" si="51"/>
        <v/>
      </c>
      <c r="F496" s="33" t="str">
        <f t="shared" si="52"/>
        <v/>
      </c>
      <c r="G496" s="32" t="str">
        <f t="shared" si="53"/>
        <v/>
      </c>
      <c r="H496" s="32" t="str">
        <f t="shared" si="54"/>
        <v/>
      </c>
      <c r="K496" s="18" t="str">
        <f t="shared" si="55"/>
        <v/>
      </c>
    </row>
    <row r="497" spans="1:11">
      <c r="A497" s="10">
        <v>470</v>
      </c>
      <c r="C497" s="30" t="str">
        <f t="shared" si="49"/>
        <v/>
      </c>
      <c r="D497" s="31" t="str">
        <f t="shared" si="50"/>
        <v/>
      </c>
      <c r="E497" s="32" t="str">
        <f t="shared" si="51"/>
        <v/>
      </c>
      <c r="F497" s="33" t="str">
        <f t="shared" si="52"/>
        <v/>
      </c>
      <c r="G497" s="32" t="str">
        <f t="shared" si="53"/>
        <v/>
      </c>
      <c r="H497" s="32" t="str">
        <f t="shared" si="54"/>
        <v/>
      </c>
      <c r="K497" s="18" t="str">
        <f t="shared" si="55"/>
        <v/>
      </c>
    </row>
    <row r="498" spans="1:11">
      <c r="A498" s="10">
        <v>471</v>
      </c>
      <c r="C498" s="30" t="str">
        <f t="shared" si="49"/>
        <v/>
      </c>
      <c r="D498" s="31" t="str">
        <f t="shared" si="50"/>
        <v/>
      </c>
      <c r="E498" s="32" t="str">
        <f t="shared" si="51"/>
        <v/>
      </c>
      <c r="F498" s="33" t="str">
        <f t="shared" si="52"/>
        <v/>
      </c>
      <c r="G498" s="32" t="str">
        <f t="shared" si="53"/>
        <v/>
      </c>
      <c r="H498" s="32" t="str">
        <f t="shared" si="54"/>
        <v/>
      </c>
      <c r="K498" s="18" t="str">
        <f t="shared" si="55"/>
        <v/>
      </c>
    </row>
    <row r="499" spans="1:11">
      <c r="A499" s="10">
        <v>472</v>
      </c>
      <c r="C499" s="30" t="str">
        <f t="shared" si="49"/>
        <v/>
      </c>
      <c r="D499" s="31" t="str">
        <f t="shared" si="50"/>
        <v/>
      </c>
      <c r="E499" s="32" t="str">
        <f t="shared" si="51"/>
        <v/>
      </c>
      <c r="F499" s="33" t="str">
        <f t="shared" si="52"/>
        <v/>
      </c>
      <c r="G499" s="32" t="str">
        <f t="shared" si="53"/>
        <v/>
      </c>
      <c r="H499" s="32" t="str">
        <f t="shared" si="54"/>
        <v/>
      </c>
      <c r="K499" s="18" t="str">
        <f t="shared" si="55"/>
        <v/>
      </c>
    </row>
    <row r="500" spans="1:11">
      <c r="A500" s="10">
        <v>473</v>
      </c>
      <c r="C500" s="30" t="str">
        <f t="shared" si="49"/>
        <v/>
      </c>
      <c r="D500" s="31" t="str">
        <f t="shared" si="50"/>
        <v/>
      </c>
      <c r="E500" s="32" t="str">
        <f t="shared" si="51"/>
        <v/>
      </c>
      <c r="F500" s="33" t="str">
        <f t="shared" si="52"/>
        <v/>
      </c>
      <c r="G500" s="32" t="str">
        <f t="shared" si="53"/>
        <v/>
      </c>
      <c r="H500" s="32" t="str">
        <f t="shared" si="54"/>
        <v/>
      </c>
      <c r="K500" s="18" t="str">
        <f t="shared" si="55"/>
        <v/>
      </c>
    </row>
    <row r="501" spans="1:11">
      <c r="A501" s="10">
        <v>474</v>
      </c>
      <c r="C501" s="30" t="str">
        <f t="shared" si="49"/>
        <v/>
      </c>
      <c r="D501" s="31" t="str">
        <f t="shared" si="50"/>
        <v/>
      </c>
      <c r="E501" s="32" t="str">
        <f t="shared" si="51"/>
        <v/>
      </c>
      <c r="F501" s="33" t="str">
        <f t="shared" si="52"/>
        <v/>
      </c>
      <c r="G501" s="32" t="str">
        <f t="shared" si="53"/>
        <v/>
      </c>
      <c r="H501" s="32" t="str">
        <f t="shared" si="54"/>
        <v/>
      </c>
      <c r="K501" s="18" t="str">
        <f t="shared" si="55"/>
        <v/>
      </c>
    </row>
    <row r="502" spans="1:11">
      <c r="A502" s="10">
        <v>475</v>
      </c>
      <c r="C502" s="30" t="str">
        <f t="shared" si="49"/>
        <v/>
      </c>
      <c r="D502" s="31" t="str">
        <f t="shared" si="50"/>
        <v/>
      </c>
      <c r="E502" s="32" t="str">
        <f t="shared" si="51"/>
        <v/>
      </c>
      <c r="F502" s="33" t="str">
        <f t="shared" si="52"/>
        <v/>
      </c>
      <c r="G502" s="32" t="str">
        <f t="shared" si="53"/>
        <v/>
      </c>
      <c r="H502" s="32" t="str">
        <f t="shared" si="54"/>
        <v/>
      </c>
      <c r="K502" s="18" t="str">
        <f t="shared" si="55"/>
        <v/>
      </c>
    </row>
    <row r="503" spans="1:11">
      <c r="A503" s="10">
        <v>476</v>
      </c>
      <c r="C503" s="30" t="str">
        <f t="shared" si="49"/>
        <v/>
      </c>
      <c r="D503" s="31" t="str">
        <f t="shared" si="50"/>
        <v/>
      </c>
      <c r="E503" s="32" t="str">
        <f t="shared" si="51"/>
        <v/>
      </c>
      <c r="F503" s="33" t="str">
        <f t="shared" si="52"/>
        <v/>
      </c>
      <c r="G503" s="32" t="str">
        <f t="shared" si="53"/>
        <v/>
      </c>
      <c r="H503" s="32" t="str">
        <f t="shared" si="54"/>
        <v/>
      </c>
      <c r="K503" s="18" t="str">
        <f t="shared" si="55"/>
        <v/>
      </c>
    </row>
    <row r="504" spans="1:11">
      <c r="A504" s="10">
        <v>477</v>
      </c>
      <c r="C504" s="30" t="str">
        <f t="shared" si="49"/>
        <v/>
      </c>
      <c r="D504" s="31" t="str">
        <f t="shared" si="50"/>
        <v/>
      </c>
      <c r="E504" s="32" t="str">
        <f t="shared" si="51"/>
        <v/>
      </c>
      <c r="F504" s="33" t="str">
        <f t="shared" si="52"/>
        <v/>
      </c>
      <c r="G504" s="32" t="str">
        <f t="shared" si="53"/>
        <v/>
      </c>
      <c r="H504" s="32" t="str">
        <f t="shared" si="54"/>
        <v/>
      </c>
      <c r="K504" s="18" t="str">
        <f t="shared" si="55"/>
        <v/>
      </c>
    </row>
    <row r="505" spans="1:11">
      <c r="A505" s="10">
        <v>478</v>
      </c>
      <c r="C505" s="30" t="str">
        <f t="shared" si="49"/>
        <v/>
      </c>
      <c r="D505" s="31" t="str">
        <f t="shared" si="50"/>
        <v/>
      </c>
      <c r="E505" s="32" t="str">
        <f t="shared" si="51"/>
        <v/>
      </c>
      <c r="F505" s="33" t="str">
        <f t="shared" si="52"/>
        <v/>
      </c>
      <c r="G505" s="32" t="str">
        <f t="shared" si="53"/>
        <v/>
      </c>
      <c r="H505" s="32" t="str">
        <f t="shared" si="54"/>
        <v/>
      </c>
      <c r="K505" s="18" t="str">
        <f t="shared" si="55"/>
        <v/>
      </c>
    </row>
    <row r="506" spans="1:11">
      <c r="A506" s="10">
        <v>479</v>
      </c>
      <c r="C506" s="30" t="str">
        <f t="shared" si="49"/>
        <v/>
      </c>
      <c r="D506" s="31" t="str">
        <f t="shared" si="50"/>
        <v/>
      </c>
      <c r="E506" s="32" t="str">
        <f t="shared" si="51"/>
        <v/>
      </c>
      <c r="F506" s="33" t="str">
        <f t="shared" si="52"/>
        <v/>
      </c>
      <c r="G506" s="32" t="str">
        <f t="shared" si="53"/>
        <v/>
      </c>
      <c r="H506" s="32" t="str">
        <f t="shared" si="54"/>
        <v/>
      </c>
      <c r="K506" s="18" t="str">
        <f t="shared" si="55"/>
        <v/>
      </c>
    </row>
    <row r="507" spans="1:11">
      <c r="A507" s="10">
        <v>480</v>
      </c>
      <c r="C507" s="30" t="str">
        <f t="shared" si="49"/>
        <v/>
      </c>
      <c r="D507" s="31" t="str">
        <f t="shared" si="50"/>
        <v/>
      </c>
      <c r="E507" s="32" t="str">
        <f t="shared" si="51"/>
        <v/>
      </c>
      <c r="F507" s="33" t="str">
        <f t="shared" si="52"/>
        <v/>
      </c>
      <c r="G507" s="32" t="str">
        <f t="shared" si="53"/>
        <v/>
      </c>
      <c r="H507" s="32" t="str">
        <f t="shared" si="54"/>
        <v/>
      </c>
      <c r="K507" s="18" t="str">
        <f t="shared" si="55"/>
        <v/>
      </c>
    </row>
    <row r="508" spans="1:11">
      <c r="A508" s="10">
        <v>481</v>
      </c>
      <c r="C508" s="30" t="str">
        <f t="shared" si="49"/>
        <v/>
      </c>
      <c r="D508" s="31" t="str">
        <f t="shared" si="50"/>
        <v/>
      </c>
      <c r="E508" s="34" t="str">
        <f t="shared" si="51"/>
        <v/>
      </c>
      <c r="F508" s="33" t="str">
        <f t="shared" si="52"/>
        <v/>
      </c>
      <c r="G508" s="34" t="str">
        <f t="shared" si="53"/>
        <v/>
      </c>
      <c r="H508" s="34" t="str">
        <f t="shared" si="54"/>
        <v/>
      </c>
      <c r="K508" s="18" t="str">
        <f t="shared" si="55"/>
        <v/>
      </c>
    </row>
    <row r="509" spans="1:11">
      <c r="K509" s="18">
        <f t="shared" si="55"/>
        <v>0</v>
      </c>
    </row>
  </sheetData>
  <sheetProtection algorithmName="SHA-512" hashValue="NPR0Y2rvCExIhOmGkZb3dWTi8YYXXjmipb85hk5sQ1cOEMdM/eUvUIn4Anj36NU7+0VjQyQRHnHlQgm1EcMy9g==" saltValue="zodhdWxcWrW74CrMXcM/Dg==" spinCount="100000" sheet="1" objects="1" scenarios="1"/>
  <mergeCells count="2">
    <mergeCell ref="E3:G3"/>
    <mergeCell ref="G6:H6"/>
  </mergeCells>
  <phoneticPr fontId="5" type="noConversion"/>
  <dataValidations xWindow="436" yWindow="318" count="4">
    <dataValidation type="list" allowBlank="1" showInputMessage="1" showErrorMessage="1" errorTitle="INTRODUCIR" error="1 - Francés_x000d_2- Cuotas constantes_x000d_3- Americano" promptTitle="METODOS DE AMORTIZACION" prompt="1 - Francés_x000d_2 - Cuotas constantes_x000d_3 - Americano" sqref="E19" xr:uid="{00000000-0002-0000-0400-000000000000}">
      <formula1>$M$1:$M$3</formula1>
    </dataValidation>
    <dataValidation type="list" allowBlank="1" showInputMessage="1" showErrorMessage="1" errorTitle="periodo de pago" error="1    - anual  _x000d_2    - semestral_x000d_3    - cuatrimestral_x000d_4    - trimestral_x000d_12  - mensual" promptTitle="PERIODO DE PAGO" prompt="1    - anual  _x000d_2    - semestral_x000d_3    - cuatrimestral_x000d_4    - trimestral_x000d_12  - mensual" sqref="E18" xr:uid="{00000000-0002-0000-0400-000001000000}">
      <formula1>$L$1:$L$5</formula1>
    </dataValidation>
    <dataValidation allowBlank="1" showInputMessage="1" errorTitle="INTRODUCIR" error="Número de años desde 1 hasta 40" sqref="E12:E13" xr:uid="{00000000-0002-0000-0400-000002000000}"/>
    <dataValidation type="decimal" allowBlank="1" showInputMessage="1" showErrorMessage="1" errorTitle="NUMERO DE AÑOS" error="DESDE 1 HASTA 40 INCLUSIVE" sqref="E8:E9" xr:uid="{00000000-0002-0000-0400-000003000000}">
      <formula1>1</formula1>
      <formula2>40</formula2>
    </dataValidation>
  </dataValidations>
  <pageMargins left="0.75" right="0.75" top="1" bottom="1" header="0.5" footer="0.5"/>
  <ignoredErrors>
    <ignoredError sqref="E6" unlockedFormula="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Datos</vt:lpstr>
      <vt:lpstr>Informe</vt:lpstr>
      <vt:lpstr>Cash Flow &amp;Equity Total</vt:lpstr>
      <vt:lpstr>Cuadro Amortización</vt:lpstr>
      <vt:lpstr>Datos!Área_de_impresión</vt:lpstr>
      <vt:lpstr>Informe!Área_de_impresión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iñaki unsain</cp:lastModifiedBy>
  <cp:lastPrinted>2019-04-02T10:57:12Z</cp:lastPrinted>
  <dcterms:created xsi:type="dcterms:W3CDTF">2013-02-04T11:43:07Z</dcterms:created>
  <dcterms:modified xsi:type="dcterms:W3CDTF">2019-04-03T15:56:29Z</dcterms:modified>
</cp:coreProperties>
</file>